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E57EC975-62B6-48B4-A405-6D684A3EECD6}" xr6:coauthVersionLast="45" xr6:coauthVersionMax="45" xr10:uidLastSave="{00000000-0000-0000-0000-000000000000}"/>
  <bookViews>
    <workbookView xWindow="-90" yWindow="-90" windowWidth="19380" windowHeight="10380" tabRatio="699" activeTab="1" xr2:uid="{00000000-000D-0000-FFFF-FFFF00000000}"/>
    <workbookView xWindow="-90" yWindow="-90" windowWidth="19380" windowHeight="10380" xr2:uid="{00000000-000D-0000-FFFF-FFFF01000000}"/>
    <workbookView xWindow="-90" yWindow="-90" windowWidth="19380" windowHeight="10380" tabRatio="871" xr2:uid="{00000000-000D-0000-FFFF-FFFF02000000}"/>
  </bookViews>
  <sheets>
    <sheet name="Mortgage &amp; Instructions" sheetId="12" r:id="rId1"/>
    <sheet name="Rents Year 1" sheetId="11" r:id="rId2"/>
    <sheet name="Rents Year 2" sheetId="10" r:id="rId3"/>
    <sheet name="Budget Year 1" sheetId="1" r:id="rId4"/>
    <sheet name="Budget Year 2" sheetId="2" r:id="rId5"/>
    <sheet name="Budget Year 3" sheetId="3" r:id="rId6"/>
    <sheet name="Budget Year 4" sheetId="4" r:id="rId7"/>
    <sheet name="Budget Year 5" sheetId="5" r:id="rId8"/>
    <sheet name="Budget Year 6" sheetId="6" r:id="rId9"/>
    <sheet name="Budget Year 7" sheetId="7" r:id="rId10"/>
    <sheet name="Value Summary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10" l="1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C30" i="8"/>
  <c r="G33" i="8"/>
  <c r="B33" i="8"/>
  <c r="N56" i="6"/>
  <c r="N56" i="7"/>
  <c r="H33" i="8" s="1"/>
  <c r="N53" i="7"/>
  <c r="H30" i="8" s="1"/>
  <c r="N57" i="1"/>
  <c r="B29" i="8" s="1"/>
  <c r="N56" i="1"/>
  <c r="N53" i="1"/>
  <c r="B30" i="8" s="1"/>
  <c r="N57" i="2"/>
  <c r="C29" i="8" s="1"/>
  <c r="N56" i="2"/>
  <c r="C33" i="8" s="1"/>
  <c r="N53" i="2"/>
  <c r="N57" i="3"/>
  <c r="D29" i="8" s="1"/>
  <c r="N56" i="3"/>
  <c r="D33" i="8" s="1"/>
  <c r="N53" i="3"/>
  <c r="D30" i="8" s="1"/>
  <c r="N57" i="4"/>
  <c r="E29" i="8" s="1"/>
  <c r="N56" i="4"/>
  <c r="E33" i="8" s="1"/>
  <c r="N53" i="4"/>
  <c r="E30" i="8" s="1"/>
  <c r="N56" i="5"/>
  <c r="F33" i="8" s="1"/>
  <c r="N53" i="5"/>
  <c r="F30" i="8" s="1"/>
  <c r="N57" i="5"/>
  <c r="F29" i="8" s="1"/>
  <c r="N57" i="6"/>
  <c r="G29" i="8" s="1"/>
  <c r="N53" i="6"/>
  <c r="G30" i="8" s="1"/>
  <c r="N57" i="7"/>
  <c r="H29" i="8" s="1"/>
  <c r="B16" i="12"/>
  <c r="J49" i="7" s="1"/>
  <c r="B9" i="12"/>
  <c r="B48" i="1" s="1"/>
  <c r="C48" i="3" l="1"/>
  <c r="H48" i="7"/>
  <c r="L48" i="2"/>
  <c r="G48" i="5"/>
  <c r="D48" i="2"/>
  <c r="I48" i="4"/>
  <c r="F48" i="1"/>
  <c r="K48" i="3"/>
  <c r="L48" i="7"/>
  <c r="F49" i="4"/>
  <c r="E48" i="1"/>
  <c r="M48" i="1"/>
  <c r="C48" i="2"/>
  <c r="K48" i="2"/>
  <c r="L49" i="2"/>
  <c r="H48" i="3"/>
  <c r="H49" i="3"/>
  <c r="F48" i="4"/>
  <c r="B49" i="4"/>
  <c r="D48" i="5"/>
  <c r="L48" i="5"/>
  <c r="D48" i="6"/>
  <c r="L48" i="6"/>
  <c r="M49" i="6"/>
  <c r="I48" i="7"/>
  <c r="I49" i="7"/>
  <c r="L49" i="3"/>
  <c r="D49" i="5"/>
  <c r="E48" i="6"/>
  <c r="M48" i="6"/>
  <c r="D48" i="7"/>
  <c r="M49" i="7"/>
  <c r="B49" i="1"/>
  <c r="J48" i="1"/>
  <c r="L49" i="1"/>
  <c r="H48" i="2"/>
  <c r="H49" i="2"/>
  <c r="G48" i="3"/>
  <c r="D49" i="3"/>
  <c r="E48" i="4"/>
  <c r="M48" i="4"/>
  <c r="C48" i="5"/>
  <c r="K48" i="5"/>
  <c r="L49" i="5"/>
  <c r="I48" i="6"/>
  <c r="I49" i="6"/>
  <c r="E49" i="7"/>
  <c r="C48" i="1"/>
  <c r="I48" i="1"/>
  <c r="H49" i="1"/>
  <c r="G48" i="2"/>
  <c r="D49" i="2"/>
  <c r="D48" i="3"/>
  <c r="L48" i="3"/>
  <c r="B48" i="4"/>
  <c r="J48" i="4"/>
  <c r="J49" i="4"/>
  <c r="H48" i="5"/>
  <c r="H49" i="5"/>
  <c r="H48" i="6"/>
  <c r="E49" i="6"/>
  <c r="E48" i="7"/>
  <c r="M48" i="7"/>
  <c r="D49" i="1"/>
  <c r="D48" i="1"/>
  <c r="H48" i="1"/>
  <c r="L48" i="1"/>
  <c r="F49" i="1"/>
  <c r="J49" i="1"/>
  <c r="B48" i="2"/>
  <c r="F48" i="2"/>
  <c r="J48" i="2"/>
  <c r="B49" i="2"/>
  <c r="F49" i="2"/>
  <c r="J49" i="2"/>
  <c r="B48" i="3"/>
  <c r="F48" i="3"/>
  <c r="J48" i="3"/>
  <c r="B49" i="3"/>
  <c r="F49" i="3"/>
  <c r="J49" i="3"/>
  <c r="D48" i="4"/>
  <c r="H48" i="4"/>
  <c r="L48" i="4"/>
  <c r="D49" i="4"/>
  <c r="H49" i="4"/>
  <c r="L49" i="4"/>
  <c r="B48" i="5"/>
  <c r="F48" i="5"/>
  <c r="J48" i="5"/>
  <c r="B49" i="5"/>
  <c r="F49" i="5"/>
  <c r="J49" i="5"/>
  <c r="C48" i="6"/>
  <c r="G48" i="6"/>
  <c r="K48" i="6"/>
  <c r="C49" i="6"/>
  <c r="G49" i="6"/>
  <c r="K49" i="6"/>
  <c r="C48" i="7"/>
  <c r="G48" i="7"/>
  <c r="K48" i="7"/>
  <c r="C49" i="7"/>
  <c r="G49" i="7"/>
  <c r="K49" i="7"/>
  <c r="G49" i="1"/>
  <c r="K49" i="1"/>
  <c r="C49" i="2"/>
  <c r="G49" i="2"/>
  <c r="K49" i="2"/>
  <c r="C49" i="3"/>
  <c r="G49" i="3"/>
  <c r="K49" i="3"/>
  <c r="E49" i="4"/>
  <c r="I49" i="4"/>
  <c r="M49" i="4"/>
  <c r="C49" i="5"/>
  <c r="G49" i="5"/>
  <c r="K49" i="5"/>
  <c r="D49" i="6"/>
  <c r="H49" i="6"/>
  <c r="L49" i="6"/>
  <c r="D49" i="7"/>
  <c r="H49" i="7"/>
  <c r="L49" i="7"/>
  <c r="C49" i="1"/>
  <c r="G48" i="1"/>
  <c r="K48" i="1"/>
  <c r="E49" i="1"/>
  <c r="I49" i="1"/>
  <c r="M49" i="1"/>
  <c r="E48" i="2"/>
  <c r="I48" i="2"/>
  <c r="M48" i="2"/>
  <c r="E49" i="2"/>
  <c r="I49" i="2"/>
  <c r="M49" i="2"/>
  <c r="E48" i="3"/>
  <c r="I48" i="3"/>
  <c r="M48" i="3"/>
  <c r="E49" i="3"/>
  <c r="I49" i="3"/>
  <c r="M49" i="3"/>
  <c r="C48" i="4"/>
  <c r="G48" i="4"/>
  <c r="K48" i="4"/>
  <c r="C49" i="4"/>
  <c r="G49" i="4"/>
  <c r="K49" i="4"/>
  <c r="E48" i="5"/>
  <c r="I48" i="5"/>
  <c r="M48" i="5"/>
  <c r="E49" i="5"/>
  <c r="I49" i="5"/>
  <c r="M49" i="5"/>
  <c r="B48" i="6"/>
  <c r="F48" i="6"/>
  <c r="J48" i="6"/>
  <c r="B49" i="6"/>
  <c r="F49" i="6"/>
  <c r="J49" i="6"/>
  <c r="B48" i="7"/>
  <c r="F48" i="7"/>
  <c r="J48" i="7"/>
  <c r="B49" i="7"/>
  <c r="F49" i="7"/>
  <c r="I33" i="8"/>
  <c r="I29" i="8"/>
  <c r="N49" i="4" l="1"/>
  <c r="N49" i="1"/>
  <c r="N48" i="3"/>
  <c r="N49" i="5"/>
  <c r="N49" i="3"/>
  <c r="N48" i="5"/>
  <c r="N48" i="7"/>
  <c r="N49" i="7"/>
  <c r="N49" i="2"/>
  <c r="N48" i="1"/>
  <c r="N48" i="6"/>
  <c r="N49" i="6"/>
  <c r="N48" i="2"/>
  <c r="J5" i="1"/>
  <c r="F5" i="1"/>
  <c r="B5" i="1"/>
  <c r="C5" i="1"/>
  <c r="B55" i="11"/>
  <c r="M55" i="10"/>
  <c r="M5" i="2" s="1"/>
  <c r="L55" i="10"/>
  <c r="L5" i="2" s="1"/>
  <c r="K55" i="10"/>
  <c r="K5" i="2" s="1"/>
  <c r="J55" i="10"/>
  <c r="J5" i="2" s="1"/>
  <c r="I55" i="10"/>
  <c r="I5" i="2" s="1"/>
  <c r="H55" i="10"/>
  <c r="H5" i="2" s="1"/>
  <c r="G55" i="10"/>
  <c r="G5" i="2" s="1"/>
  <c r="F55" i="10"/>
  <c r="F5" i="2" s="1"/>
  <c r="E55" i="10"/>
  <c r="E5" i="2" s="1"/>
  <c r="D55" i="10"/>
  <c r="D5" i="2" s="1"/>
  <c r="C55" i="10"/>
  <c r="C5" i="2" s="1"/>
  <c r="B55" i="10"/>
  <c r="B5" i="2" s="1"/>
  <c r="N4" i="10"/>
  <c r="N55" i="10" s="1"/>
  <c r="M55" i="11"/>
  <c r="M5" i="1" s="1"/>
  <c r="L55" i="11"/>
  <c r="L5" i="1" s="1"/>
  <c r="K55" i="11"/>
  <c r="K5" i="1" s="1"/>
  <c r="J55" i="11"/>
  <c r="I55" i="11"/>
  <c r="I5" i="1" s="1"/>
  <c r="H55" i="11"/>
  <c r="H5" i="1" s="1"/>
  <c r="G55" i="11"/>
  <c r="G5" i="1" s="1"/>
  <c r="F55" i="11"/>
  <c r="E55" i="11"/>
  <c r="E5" i="1" s="1"/>
  <c r="D55" i="11"/>
  <c r="D5" i="1" s="1"/>
  <c r="C55" i="11"/>
  <c r="N4" i="11"/>
  <c r="B43" i="7"/>
  <c r="B43" i="6"/>
  <c r="B43" i="5"/>
  <c r="B43" i="4"/>
  <c r="B9" i="2"/>
  <c r="M9" i="2" s="1"/>
  <c r="B9" i="3" s="1"/>
  <c r="M9" i="3" s="1"/>
  <c r="B15" i="2"/>
  <c r="J15" i="2" s="1"/>
  <c r="B7" i="2"/>
  <c r="J7" i="2" s="1"/>
  <c r="B8" i="2"/>
  <c r="L8" i="2" s="1"/>
  <c r="B10" i="2"/>
  <c r="L10" i="2" s="1"/>
  <c r="B11" i="2"/>
  <c r="J11" i="2" s="1"/>
  <c r="B12" i="2"/>
  <c r="K12" i="2" s="1"/>
  <c r="B13" i="2"/>
  <c r="L13" i="2" s="1"/>
  <c r="B14" i="2"/>
  <c r="M14" i="2" s="1"/>
  <c r="B14" i="3" s="1"/>
  <c r="B16" i="2"/>
  <c r="M16" i="2" s="1"/>
  <c r="B16" i="3" s="1"/>
  <c r="B17" i="2"/>
  <c r="M17" i="2" s="1"/>
  <c r="B17" i="3" s="1"/>
  <c r="B18" i="2"/>
  <c r="L18" i="2" s="1"/>
  <c r="B42" i="2"/>
  <c r="B41" i="2"/>
  <c r="H41" i="2" s="1"/>
  <c r="B40" i="2"/>
  <c r="F40" i="2" s="1"/>
  <c r="B39" i="2"/>
  <c r="F39" i="2" s="1"/>
  <c r="B38" i="2"/>
  <c r="J38" i="2" s="1"/>
  <c r="B37" i="2"/>
  <c r="L37" i="2" s="1"/>
  <c r="B36" i="2"/>
  <c r="G36" i="2" s="1"/>
  <c r="B35" i="2"/>
  <c r="I35" i="2" s="1"/>
  <c r="B34" i="2"/>
  <c r="J34" i="2" s="1"/>
  <c r="B33" i="2"/>
  <c r="L33" i="2" s="1"/>
  <c r="B32" i="2"/>
  <c r="J32" i="2" s="1"/>
  <c r="B31" i="2"/>
  <c r="J31" i="2" s="1"/>
  <c r="B30" i="2"/>
  <c r="J30" i="2" s="1"/>
  <c r="B29" i="2"/>
  <c r="D29" i="2" s="1"/>
  <c r="B28" i="2"/>
  <c r="K28" i="2" s="1"/>
  <c r="B27" i="2"/>
  <c r="M27" i="2" s="1"/>
  <c r="B27" i="3" s="1"/>
  <c r="B26" i="2"/>
  <c r="J26" i="2" s="1"/>
  <c r="B25" i="2"/>
  <c r="D25" i="2" s="1"/>
  <c r="B24" i="2"/>
  <c r="K24" i="2" s="1"/>
  <c r="B23" i="2"/>
  <c r="L23" i="2" s="1"/>
  <c r="J42" i="2"/>
  <c r="M11" i="2"/>
  <c r="B11" i="3" s="1"/>
  <c r="M8" i="2"/>
  <c r="B8" i="3" s="1"/>
  <c r="B6" i="2"/>
  <c r="K6" i="2" s="1"/>
  <c r="E11" i="2" l="1"/>
  <c r="I8" i="2"/>
  <c r="H16" i="2"/>
  <c r="J14" i="2"/>
  <c r="C10" i="2"/>
  <c r="M10" i="2"/>
  <c r="B10" i="3" s="1"/>
  <c r="J10" i="3" s="1"/>
  <c r="I10" i="2"/>
  <c r="E10" i="2"/>
  <c r="K10" i="2"/>
  <c r="F14" i="2"/>
  <c r="G8" i="2"/>
  <c r="E35" i="2"/>
  <c r="E8" i="2"/>
  <c r="I13" i="2"/>
  <c r="C32" i="2"/>
  <c r="C13" i="2"/>
  <c r="N55" i="11"/>
  <c r="G11" i="2"/>
  <c r="J16" i="2"/>
  <c r="C8" i="2"/>
  <c r="K8" i="2"/>
  <c r="G10" i="2"/>
  <c r="C11" i="2"/>
  <c r="K11" i="2"/>
  <c r="K13" i="2"/>
  <c r="F16" i="2"/>
  <c r="J27" i="2"/>
  <c r="I11" i="2"/>
  <c r="D16" i="2"/>
  <c r="L16" i="2"/>
  <c r="L29" i="2"/>
  <c r="K36" i="2"/>
  <c r="F24" i="2"/>
  <c r="L17" i="2"/>
  <c r="J12" i="2"/>
  <c r="H17" i="2"/>
  <c r="F12" i="2"/>
  <c r="D17" i="2"/>
  <c r="J36" i="2"/>
  <c r="L24" i="2"/>
  <c r="F28" i="2"/>
  <c r="J40" i="2"/>
  <c r="L32" i="2"/>
  <c r="K32" i="2"/>
  <c r="G40" i="2"/>
  <c r="F10" i="2"/>
  <c r="J10" i="2"/>
  <c r="I12" i="2"/>
  <c r="H14" i="2"/>
  <c r="C17" i="2"/>
  <c r="K17" i="2"/>
  <c r="H9" i="2"/>
  <c r="E7" i="2"/>
  <c r="D10" i="2"/>
  <c r="H10" i="2"/>
  <c r="E12" i="2"/>
  <c r="M12" i="2"/>
  <c r="B12" i="3" s="1"/>
  <c r="J12" i="3" s="1"/>
  <c r="D14" i="2"/>
  <c r="L14" i="2"/>
  <c r="G17" i="2"/>
  <c r="L9" i="2"/>
  <c r="C27" i="3"/>
  <c r="G27" i="3"/>
  <c r="K27" i="3"/>
  <c r="F27" i="3"/>
  <c r="J27" i="3"/>
  <c r="E27" i="3"/>
  <c r="I27" i="3"/>
  <c r="M27" i="3"/>
  <c r="D27" i="3"/>
  <c r="H27" i="3"/>
  <c r="L27" i="3"/>
  <c r="D10" i="3"/>
  <c r="D14" i="3"/>
  <c r="J14" i="3"/>
  <c r="F14" i="3"/>
  <c r="F16" i="3"/>
  <c r="J16" i="3"/>
  <c r="E16" i="3"/>
  <c r="I16" i="3"/>
  <c r="M16" i="3"/>
  <c r="D16" i="3"/>
  <c r="H16" i="3"/>
  <c r="L16" i="3"/>
  <c r="C16" i="3"/>
  <c r="G16" i="3"/>
  <c r="K16" i="3"/>
  <c r="D11" i="3"/>
  <c r="E11" i="3"/>
  <c r="J11" i="3"/>
  <c r="C11" i="3"/>
  <c r="I11" i="3"/>
  <c r="M11" i="3"/>
  <c r="G11" i="3"/>
  <c r="L11" i="3"/>
  <c r="F11" i="3"/>
  <c r="K11" i="3"/>
  <c r="D17" i="3"/>
  <c r="J17" i="3"/>
  <c r="F17" i="3"/>
  <c r="D12" i="2"/>
  <c r="H12" i="2"/>
  <c r="L12" i="2"/>
  <c r="G13" i="2"/>
  <c r="F17" i="2"/>
  <c r="J17" i="2"/>
  <c r="L40" i="2"/>
  <c r="J24" i="2"/>
  <c r="J28" i="2"/>
  <c r="G32" i="2"/>
  <c r="F36" i="2"/>
  <c r="C40" i="2"/>
  <c r="D9" i="2"/>
  <c r="I15" i="2"/>
  <c r="D9" i="3"/>
  <c r="H9" i="3"/>
  <c r="L9" i="3"/>
  <c r="C12" i="2"/>
  <c r="G12" i="2"/>
  <c r="E13" i="2"/>
  <c r="E17" i="2"/>
  <c r="I17" i="2"/>
  <c r="L28" i="2"/>
  <c r="L36" i="2"/>
  <c r="G24" i="2"/>
  <c r="G28" i="2"/>
  <c r="F32" i="2"/>
  <c r="C36" i="2"/>
  <c r="J39" i="2"/>
  <c r="K40" i="2"/>
  <c r="E15" i="2"/>
  <c r="C9" i="3"/>
  <c r="G9" i="3"/>
  <c r="K9" i="3"/>
  <c r="F9" i="3"/>
  <c r="J9" i="3"/>
  <c r="M15" i="2"/>
  <c r="B15" i="3" s="1"/>
  <c r="E9" i="3"/>
  <c r="I9" i="3"/>
  <c r="E8" i="3"/>
  <c r="D8" i="3"/>
  <c r="L8" i="3"/>
  <c r="J8" i="3"/>
  <c r="H8" i="3"/>
  <c r="F8" i="3"/>
  <c r="C9" i="2"/>
  <c r="G9" i="2"/>
  <c r="K9" i="2"/>
  <c r="F9" i="2"/>
  <c r="J9" i="2"/>
  <c r="E9" i="2"/>
  <c r="I9" i="2"/>
  <c r="D15" i="2"/>
  <c r="H15" i="2"/>
  <c r="L15" i="2"/>
  <c r="C15" i="2"/>
  <c r="G15" i="2"/>
  <c r="K15" i="2"/>
  <c r="F15" i="2"/>
  <c r="M17" i="3"/>
  <c r="I17" i="3"/>
  <c r="E17" i="3"/>
  <c r="M14" i="3"/>
  <c r="I14" i="3"/>
  <c r="E14" i="3"/>
  <c r="H11" i="3"/>
  <c r="M10" i="3"/>
  <c r="K8" i="3"/>
  <c r="G8" i="3"/>
  <c r="C8" i="3"/>
  <c r="K17" i="3"/>
  <c r="G17" i="3"/>
  <c r="C17" i="3"/>
  <c r="K14" i="3"/>
  <c r="G14" i="3"/>
  <c r="C14" i="3"/>
  <c r="K10" i="3"/>
  <c r="M8" i="3"/>
  <c r="I8" i="3"/>
  <c r="L17" i="3"/>
  <c r="H17" i="3"/>
  <c r="L14" i="3"/>
  <c r="H14" i="3"/>
  <c r="K23" i="2"/>
  <c r="K27" i="2"/>
  <c r="K31" i="2"/>
  <c r="K35" i="2"/>
  <c r="D27" i="2"/>
  <c r="D37" i="2"/>
  <c r="M25" i="2"/>
  <c r="B25" i="3" s="1"/>
  <c r="M29" i="2"/>
  <c r="B29" i="3" s="1"/>
  <c r="M33" i="2"/>
  <c r="B33" i="3" s="1"/>
  <c r="M37" i="2"/>
  <c r="B37" i="3" s="1"/>
  <c r="M31" i="2"/>
  <c r="B31" i="3" s="1"/>
  <c r="F8" i="2"/>
  <c r="J8" i="2"/>
  <c r="D11" i="2"/>
  <c r="H11" i="2"/>
  <c r="L11" i="2"/>
  <c r="F13" i="2"/>
  <c r="J13" i="2"/>
  <c r="C16" i="2"/>
  <c r="G16" i="2"/>
  <c r="K16" i="2"/>
  <c r="D8" i="2"/>
  <c r="H8" i="2"/>
  <c r="F11" i="2"/>
  <c r="D13" i="2"/>
  <c r="H13" i="2"/>
  <c r="M13" i="2"/>
  <c r="B13" i="3" s="1"/>
  <c r="E16" i="2"/>
  <c r="I16" i="2"/>
  <c r="E6" i="2"/>
  <c r="I6" i="2"/>
  <c r="M6" i="2"/>
  <c r="B6" i="3" s="1"/>
  <c r="I6" i="3" s="1"/>
  <c r="F6" i="2"/>
  <c r="D6" i="2"/>
  <c r="H6" i="2"/>
  <c r="L6" i="2"/>
  <c r="J6" i="2"/>
  <c r="C6" i="2"/>
  <c r="G6" i="2"/>
  <c r="J23" i="2"/>
  <c r="H25" i="2"/>
  <c r="F31" i="2"/>
  <c r="J35" i="2"/>
  <c r="D41" i="2"/>
  <c r="F27" i="2"/>
  <c r="H33" i="2"/>
  <c r="E39" i="2"/>
  <c r="C14" i="2"/>
  <c r="G14" i="2"/>
  <c r="K14" i="2"/>
  <c r="E14" i="2"/>
  <c r="I14" i="2"/>
  <c r="M41" i="2"/>
  <c r="B41" i="3" s="1"/>
  <c r="L41" i="3" s="1"/>
  <c r="L25" i="2"/>
  <c r="I27" i="2"/>
  <c r="E31" i="2"/>
  <c r="D33" i="2"/>
  <c r="F35" i="2"/>
  <c r="H37" i="2"/>
  <c r="M39" i="2"/>
  <c r="B39" i="3" s="1"/>
  <c r="K39" i="2"/>
  <c r="E23" i="2"/>
  <c r="E27" i="2"/>
  <c r="L27" i="2"/>
  <c r="H29" i="2"/>
  <c r="I31" i="2"/>
  <c r="M35" i="2"/>
  <c r="B35" i="3" s="1"/>
  <c r="I39" i="2"/>
  <c r="L41" i="2"/>
  <c r="C28" i="2"/>
  <c r="H27" i="2"/>
  <c r="C24" i="2"/>
  <c r="D23" i="2"/>
  <c r="I23" i="2"/>
  <c r="H23" i="2"/>
  <c r="M23" i="2"/>
  <c r="B23" i="3" s="1"/>
  <c r="F23" i="2"/>
  <c r="G18" i="2"/>
  <c r="F18" i="2"/>
  <c r="J18" i="2"/>
  <c r="E18" i="2"/>
  <c r="I18" i="2"/>
  <c r="M18" i="2"/>
  <c r="B18" i="3" s="1"/>
  <c r="H18" i="3" s="1"/>
  <c r="C18" i="2"/>
  <c r="K18" i="2"/>
  <c r="D18" i="2"/>
  <c r="H18" i="2"/>
  <c r="D7" i="2"/>
  <c r="H7" i="2"/>
  <c r="L7" i="2"/>
  <c r="M7" i="2"/>
  <c r="B7" i="3" s="1"/>
  <c r="C7" i="2"/>
  <c r="G7" i="2"/>
  <c r="K7" i="2"/>
  <c r="I7" i="2"/>
  <c r="F7" i="2"/>
  <c r="I26" i="2"/>
  <c r="I30" i="2"/>
  <c r="M34" i="2"/>
  <c r="B34" i="3" s="1"/>
  <c r="M38" i="2"/>
  <c r="B38" i="3" s="1"/>
  <c r="C38" i="3" s="1"/>
  <c r="I42" i="2"/>
  <c r="C25" i="2"/>
  <c r="G25" i="2"/>
  <c r="K25" i="2"/>
  <c r="D26" i="2"/>
  <c r="H26" i="2"/>
  <c r="L26" i="2"/>
  <c r="C29" i="2"/>
  <c r="G29" i="2"/>
  <c r="K29" i="2"/>
  <c r="D30" i="2"/>
  <c r="H30" i="2"/>
  <c r="L30" i="2"/>
  <c r="C33" i="2"/>
  <c r="G33" i="2"/>
  <c r="K33" i="2"/>
  <c r="D34" i="2"/>
  <c r="H34" i="2"/>
  <c r="L34" i="2"/>
  <c r="C37" i="2"/>
  <c r="G37" i="2"/>
  <c r="K37" i="2"/>
  <c r="D38" i="2"/>
  <c r="H38" i="2"/>
  <c r="L38" i="2"/>
  <c r="C41" i="2"/>
  <c r="G41" i="2"/>
  <c r="K41" i="2"/>
  <c r="D42" i="2"/>
  <c r="H42" i="2"/>
  <c r="E24" i="2"/>
  <c r="I24" i="2"/>
  <c r="M24" i="2"/>
  <c r="B24" i="3" s="1"/>
  <c r="M24" i="3" s="1"/>
  <c r="F25" i="2"/>
  <c r="J25" i="2"/>
  <c r="C26" i="2"/>
  <c r="G26" i="2"/>
  <c r="K26" i="2"/>
  <c r="E28" i="2"/>
  <c r="I28" i="2"/>
  <c r="M28" i="2"/>
  <c r="B28" i="3" s="1"/>
  <c r="C28" i="3" s="1"/>
  <c r="F29" i="2"/>
  <c r="J29" i="2"/>
  <c r="C30" i="2"/>
  <c r="G30" i="2"/>
  <c r="K30" i="2"/>
  <c r="D31" i="2"/>
  <c r="H31" i="2"/>
  <c r="L31" i="2"/>
  <c r="E32" i="2"/>
  <c r="I32" i="2"/>
  <c r="M32" i="2"/>
  <c r="B32" i="3" s="1"/>
  <c r="I32" i="3" s="1"/>
  <c r="F33" i="2"/>
  <c r="J33" i="2"/>
  <c r="C34" i="2"/>
  <c r="G34" i="2"/>
  <c r="K34" i="2"/>
  <c r="D35" i="2"/>
  <c r="H35" i="2"/>
  <c r="L35" i="2"/>
  <c r="E36" i="2"/>
  <c r="I36" i="2"/>
  <c r="M36" i="2"/>
  <c r="B36" i="3" s="1"/>
  <c r="F37" i="2"/>
  <c r="J37" i="2"/>
  <c r="C38" i="2"/>
  <c r="G38" i="2"/>
  <c r="K38" i="2"/>
  <c r="D39" i="2"/>
  <c r="H39" i="2"/>
  <c r="L39" i="2"/>
  <c r="E40" i="2"/>
  <c r="I40" i="2"/>
  <c r="M40" i="2"/>
  <c r="B40" i="3" s="1"/>
  <c r="C40" i="3" s="1"/>
  <c r="F41" i="2"/>
  <c r="J41" i="2"/>
  <c r="C42" i="2"/>
  <c r="G42" i="2"/>
  <c r="K42" i="2"/>
  <c r="E26" i="2"/>
  <c r="M26" i="2"/>
  <c r="B26" i="3" s="1"/>
  <c r="K26" i="3" s="1"/>
  <c r="E30" i="2"/>
  <c r="M30" i="2"/>
  <c r="B30" i="3" s="1"/>
  <c r="E34" i="2"/>
  <c r="I34" i="2"/>
  <c r="E38" i="2"/>
  <c r="I38" i="2"/>
  <c r="E42" i="2"/>
  <c r="M42" i="2"/>
  <c r="B42" i="3" s="1"/>
  <c r="C42" i="3" s="1"/>
  <c r="L42" i="2"/>
  <c r="C23" i="2"/>
  <c r="G23" i="2"/>
  <c r="D24" i="2"/>
  <c r="H24" i="2"/>
  <c r="E25" i="2"/>
  <c r="I25" i="2"/>
  <c r="F26" i="2"/>
  <c r="C27" i="2"/>
  <c r="G27" i="2"/>
  <c r="D28" i="2"/>
  <c r="H28" i="2"/>
  <c r="E29" i="2"/>
  <c r="I29" i="2"/>
  <c r="F30" i="2"/>
  <c r="C31" i="2"/>
  <c r="G31" i="2"/>
  <c r="D32" i="2"/>
  <c r="H32" i="2"/>
  <c r="E33" i="2"/>
  <c r="I33" i="2"/>
  <c r="F34" i="2"/>
  <c r="C35" i="2"/>
  <c r="G35" i="2"/>
  <c r="D36" i="2"/>
  <c r="H36" i="2"/>
  <c r="E37" i="2"/>
  <c r="I37" i="2"/>
  <c r="F38" i="2"/>
  <c r="C39" i="2"/>
  <c r="G39" i="2"/>
  <c r="D40" i="2"/>
  <c r="H40" i="2"/>
  <c r="E41" i="2"/>
  <c r="I41" i="2"/>
  <c r="F42" i="2"/>
  <c r="B5" i="3"/>
  <c r="L10" i="3" l="1"/>
  <c r="G10" i="3"/>
  <c r="I10" i="3"/>
  <c r="F10" i="3"/>
  <c r="H10" i="3"/>
  <c r="C10" i="3"/>
  <c r="E10" i="3"/>
  <c r="I12" i="3"/>
  <c r="G12" i="3"/>
  <c r="F12" i="3"/>
  <c r="C12" i="3"/>
  <c r="D12" i="3"/>
  <c r="E12" i="3"/>
  <c r="M12" i="3"/>
  <c r="K12" i="3"/>
  <c r="H12" i="3"/>
  <c r="N9" i="3"/>
  <c r="L12" i="3"/>
  <c r="N11" i="3"/>
  <c r="B24" i="4"/>
  <c r="D5" i="3"/>
  <c r="G5" i="3"/>
  <c r="L5" i="3"/>
  <c r="F5" i="3"/>
  <c r="K5" i="3"/>
  <c r="E5" i="3"/>
  <c r="J5" i="3"/>
  <c r="C5" i="3"/>
  <c r="I5" i="3"/>
  <c r="M5" i="3"/>
  <c r="E30" i="3"/>
  <c r="H30" i="3"/>
  <c r="F30" i="3"/>
  <c r="L30" i="3"/>
  <c r="J30" i="3"/>
  <c r="D36" i="3"/>
  <c r="J36" i="3"/>
  <c r="H36" i="3"/>
  <c r="F36" i="3"/>
  <c r="L36" i="3"/>
  <c r="E34" i="3"/>
  <c r="J34" i="3"/>
  <c r="F34" i="3"/>
  <c r="L34" i="3"/>
  <c r="D35" i="3"/>
  <c r="E35" i="3"/>
  <c r="I35" i="3"/>
  <c r="M35" i="3"/>
  <c r="C35" i="3"/>
  <c r="H35" i="3"/>
  <c r="L35" i="3"/>
  <c r="G35" i="3"/>
  <c r="K35" i="3"/>
  <c r="F35" i="3"/>
  <c r="J35" i="3"/>
  <c r="D13" i="3"/>
  <c r="E13" i="3"/>
  <c r="I13" i="3"/>
  <c r="M13" i="3"/>
  <c r="C13" i="3"/>
  <c r="H13" i="3"/>
  <c r="L13" i="3"/>
  <c r="G13" i="3"/>
  <c r="K13" i="3"/>
  <c r="F13" i="3"/>
  <c r="J13" i="3"/>
  <c r="D31" i="3"/>
  <c r="C31" i="3"/>
  <c r="H31" i="3"/>
  <c r="L31" i="3"/>
  <c r="G31" i="3"/>
  <c r="K31" i="3"/>
  <c r="F31" i="3"/>
  <c r="J31" i="3"/>
  <c r="E31" i="3"/>
  <c r="I31" i="3"/>
  <c r="M31" i="3"/>
  <c r="D25" i="3"/>
  <c r="C25" i="3"/>
  <c r="I25" i="3"/>
  <c r="M25" i="3"/>
  <c r="G25" i="3"/>
  <c r="L25" i="3"/>
  <c r="F25" i="3"/>
  <c r="K25" i="3"/>
  <c r="E25" i="3"/>
  <c r="J25" i="3"/>
  <c r="J15" i="3"/>
  <c r="F15" i="3"/>
  <c r="K15" i="3"/>
  <c r="G15" i="3"/>
  <c r="C15" i="3"/>
  <c r="L15" i="3"/>
  <c r="H15" i="3"/>
  <c r="D15" i="3"/>
  <c r="M15" i="3"/>
  <c r="I15" i="3"/>
  <c r="E15" i="3"/>
  <c r="H5" i="3"/>
  <c r="K24" i="3"/>
  <c r="G28" i="3"/>
  <c r="C32" i="3"/>
  <c r="M34" i="3"/>
  <c r="I38" i="3"/>
  <c r="K40" i="3"/>
  <c r="D34" i="3"/>
  <c r="H25" i="3"/>
  <c r="E28" i="3"/>
  <c r="C30" i="3"/>
  <c r="K34" i="3"/>
  <c r="I40" i="3"/>
  <c r="N27" i="3"/>
  <c r="D32" i="3"/>
  <c r="H32" i="3"/>
  <c r="F32" i="3"/>
  <c r="L32" i="3"/>
  <c r="J32" i="3"/>
  <c r="E38" i="3"/>
  <c r="H38" i="3"/>
  <c r="F38" i="3"/>
  <c r="D38" i="3"/>
  <c r="L38" i="3"/>
  <c r="J38" i="3"/>
  <c r="D23" i="3"/>
  <c r="C23" i="3"/>
  <c r="H23" i="3"/>
  <c r="L23" i="3"/>
  <c r="G23" i="3"/>
  <c r="K23" i="3"/>
  <c r="F23" i="3"/>
  <c r="J23" i="3"/>
  <c r="E23" i="3"/>
  <c r="I23" i="3"/>
  <c r="M23" i="3"/>
  <c r="D39" i="3"/>
  <c r="C39" i="3"/>
  <c r="H39" i="3"/>
  <c r="L39" i="3"/>
  <c r="G39" i="3"/>
  <c r="K39" i="3"/>
  <c r="F39" i="3"/>
  <c r="J39" i="3"/>
  <c r="E39" i="3"/>
  <c r="I39" i="3"/>
  <c r="M39" i="3"/>
  <c r="D29" i="3"/>
  <c r="G29" i="3"/>
  <c r="L29" i="3"/>
  <c r="F29" i="3"/>
  <c r="K29" i="3"/>
  <c r="E29" i="3"/>
  <c r="J29" i="3"/>
  <c r="C29" i="3"/>
  <c r="I29" i="3"/>
  <c r="M29" i="3"/>
  <c r="G24" i="3"/>
  <c r="M30" i="3"/>
  <c r="I34" i="3"/>
  <c r="K36" i="3"/>
  <c r="G40" i="3"/>
  <c r="D30" i="3"/>
  <c r="M6" i="3"/>
  <c r="B6" i="4" s="1"/>
  <c r="H29" i="3"/>
  <c r="E32" i="3"/>
  <c r="G34" i="3"/>
  <c r="M36" i="3"/>
  <c r="E40" i="3"/>
  <c r="B44" i="3"/>
  <c r="E42" i="3"/>
  <c r="L42" i="3"/>
  <c r="J42" i="3"/>
  <c r="H42" i="3"/>
  <c r="F42" i="3"/>
  <c r="E26" i="3"/>
  <c r="H26" i="3"/>
  <c r="F26" i="3"/>
  <c r="D26" i="3"/>
  <c r="L26" i="3"/>
  <c r="J26" i="3"/>
  <c r="D28" i="3"/>
  <c r="F28" i="3"/>
  <c r="L28" i="3"/>
  <c r="J28" i="3"/>
  <c r="H28" i="3"/>
  <c r="D24" i="3"/>
  <c r="H24" i="3"/>
  <c r="F24" i="3"/>
  <c r="L24" i="3"/>
  <c r="J24" i="3"/>
  <c r="D41" i="3"/>
  <c r="C41" i="3"/>
  <c r="I41" i="3"/>
  <c r="G41" i="3"/>
  <c r="M41" i="3"/>
  <c r="F41" i="3"/>
  <c r="K41" i="3"/>
  <c r="E41" i="3"/>
  <c r="J41" i="3"/>
  <c r="D33" i="3"/>
  <c r="C33" i="3"/>
  <c r="H33" i="3"/>
  <c r="L33" i="3"/>
  <c r="G33" i="3"/>
  <c r="K33" i="3"/>
  <c r="F33" i="3"/>
  <c r="J33" i="3"/>
  <c r="E33" i="3"/>
  <c r="I33" i="3"/>
  <c r="M33" i="3"/>
  <c r="C24" i="3"/>
  <c r="M26" i="3"/>
  <c r="I30" i="3"/>
  <c r="K32" i="3"/>
  <c r="G36" i="3"/>
  <c r="M42" i="3"/>
  <c r="D42" i="3"/>
  <c r="I24" i="3"/>
  <c r="G26" i="3"/>
  <c r="M28" i="3"/>
  <c r="K30" i="3"/>
  <c r="C34" i="3"/>
  <c r="I36" i="3"/>
  <c r="K38" i="3"/>
  <c r="H41" i="3"/>
  <c r="K42" i="3"/>
  <c r="B20" i="3"/>
  <c r="D40" i="3"/>
  <c r="H40" i="3"/>
  <c r="F40" i="3"/>
  <c r="L40" i="3"/>
  <c r="J40" i="3"/>
  <c r="D37" i="3"/>
  <c r="E37" i="3"/>
  <c r="I37" i="3"/>
  <c r="M37" i="3"/>
  <c r="C37" i="3"/>
  <c r="H37" i="3"/>
  <c r="L37" i="3"/>
  <c r="G37" i="3"/>
  <c r="K37" i="3"/>
  <c r="F37" i="3"/>
  <c r="J37" i="3"/>
  <c r="B27" i="4"/>
  <c r="H6" i="3"/>
  <c r="I26" i="3"/>
  <c r="K28" i="3"/>
  <c r="G32" i="3"/>
  <c r="C36" i="3"/>
  <c r="M38" i="3"/>
  <c r="I42" i="3"/>
  <c r="H34" i="3"/>
  <c r="E24" i="3"/>
  <c r="C26" i="3"/>
  <c r="I28" i="3"/>
  <c r="G30" i="3"/>
  <c r="M32" i="3"/>
  <c r="E36" i="3"/>
  <c r="G38" i="3"/>
  <c r="M40" i="3"/>
  <c r="G42" i="3"/>
  <c r="N16" i="3"/>
  <c r="D18" i="3"/>
  <c r="C18" i="3"/>
  <c r="I18" i="3"/>
  <c r="M18" i="3"/>
  <c r="G18" i="3"/>
  <c r="L18" i="3"/>
  <c r="E18" i="3"/>
  <c r="J18" i="3"/>
  <c r="F18" i="3"/>
  <c r="K18" i="3"/>
  <c r="C7" i="3"/>
  <c r="G7" i="3"/>
  <c r="K7" i="3"/>
  <c r="D7" i="3"/>
  <c r="F7" i="3"/>
  <c r="J7" i="3"/>
  <c r="L7" i="3"/>
  <c r="E7" i="3"/>
  <c r="I7" i="3"/>
  <c r="M7" i="3"/>
  <c r="H7" i="3"/>
  <c r="K6" i="3"/>
  <c r="D6" i="3"/>
  <c r="J6" i="3"/>
  <c r="F6" i="3"/>
  <c r="G6" i="3"/>
  <c r="E6" i="3"/>
  <c r="L6" i="3"/>
  <c r="C6" i="3"/>
  <c r="N14" i="3"/>
  <c r="N17" i="3"/>
  <c r="N8" i="3"/>
  <c r="N10" i="3" l="1"/>
  <c r="N13" i="3"/>
  <c r="N12" i="3"/>
  <c r="N38" i="3"/>
  <c r="C44" i="3"/>
  <c r="N32" i="3"/>
  <c r="N39" i="3"/>
  <c r="N24" i="3"/>
  <c r="N26" i="3"/>
  <c r="N42" i="3"/>
  <c r="G44" i="3"/>
  <c r="M44" i="3"/>
  <c r="H44" i="3"/>
  <c r="N25" i="3"/>
  <c r="N28" i="3"/>
  <c r="N30" i="3"/>
  <c r="N34" i="3"/>
  <c r="N5" i="3"/>
  <c r="N15" i="3"/>
  <c r="B46" i="3"/>
  <c r="B51" i="3" s="1"/>
  <c r="N41" i="3"/>
  <c r="N31" i="3"/>
  <c r="I44" i="3"/>
  <c r="N36" i="3"/>
  <c r="N40" i="3"/>
  <c r="N33" i="3"/>
  <c r="L44" i="3"/>
  <c r="N29" i="3"/>
  <c r="N23" i="3"/>
  <c r="H20" i="3"/>
  <c r="M20" i="3"/>
  <c r="G20" i="3"/>
  <c r="N18" i="3"/>
  <c r="L20" i="3"/>
  <c r="B23" i="4"/>
  <c r="B35" i="4"/>
  <c r="N37" i="3"/>
  <c r="J44" i="3"/>
  <c r="K44" i="3"/>
  <c r="B40" i="4"/>
  <c r="L27" i="4"/>
  <c r="C27" i="4"/>
  <c r="E27" i="4"/>
  <c r="H27" i="4"/>
  <c r="D27" i="4"/>
  <c r="K27" i="4"/>
  <c r="J27" i="4"/>
  <c r="M27" i="4"/>
  <c r="B27" i="5" s="1"/>
  <c r="M27" i="5" s="1"/>
  <c r="B27" i="6" s="1"/>
  <c r="G27" i="4"/>
  <c r="F27" i="4"/>
  <c r="I27" i="4"/>
  <c r="B30" i="4"/>
  <c r="B29" i="4"/>
  <c r="B25" i="4"/>
  <c r="B31" i="4"/>
  <c r="K20" i="3"/>
  <c r="D20" i="3"/>
  <c r="D44" i="3"/>
  <c r="N35" i="3"/>
  <c r="B32" i="4"/>
  <c r="B28" i="4"/>
  <c r="B42" i="4"/>
  <c r="B26" i="4"/>
  <c r="B33" i="4"/>
  <c r="B36" i="4"/>
  <c r="G24" i="4"/>
  <c r="K24" i="4"/>
  <c r="C24" i="4"/>
  <c r="F24" i="4"/>
  <c r="E24" i="4"/>
  <c r="D24" i="4"/>
  <c r="M24" i="4"/>
  <c r="B24" i="5" s="1"/>
  <c r="H24" i="5" s="1"/>
  <c r="L24" i="4"/>
  <c r="J24" i="4"/>
  <c r="I24" i="4"/>
  <c r="H24" i="4"/>
  <c r="E44" i="3"/>
  <c r="F44" i="3"/>
  <c r="B38" i="4"/>
  <c r="B37" i="4"/>
  <c r="B41" i="4"/>
  <c r="B39" i="4"/>
  <c r="B34" i="4"/>
  <c r="I20" i="3"/>
  <c r="E20" i="3"/>
  <c r="N7" i="3"/>
  <c r="J20" i="3"/>
  <c r="C20" i="3"/>
  <c r="F20" i="3"/>
  <c r="N6" i="3"/>
  <c r="C46" i="3" l="1"/>
  <c r="C51" i="3" s="1"/>
  <c r="L24" i="5"/>
  <c r="J46" i="3"/>
  <c r="J51" i="3" s="1"/>
  <c r="E24" i="5"/>
  <c r="F24" i="5"/>
  <c r="M24" i="5"/>
  <c r="B24" i="6" s="1"/>
  <c r="E24" i="6" s="1"/>
  <c r="I24" i="5"/>
  <c r="F46" i="3"/>
  <c r="F51" i="3" s="1"/>
  <c r="K24" i="5"/>
  <c r="K27" i="6"/>
  <c r="L27" i="6"/>
  <c r="C27" i="6"/>
  <c r="G27" i="6"/>
  <c r="F27" i="6"/>
  <c r="D27" i="6"/>
  <c r="M27" i="6"/>
  <c r="B27" i="7" s="1"/>
  <c r="I27" i="6"/>
  <c r="J27" i="6"/>
  <c r="E27" i="6"/>
  <c r="H27" i="6"/>
  <c r="L27" i="5"/>
  <c r="E27" i="5"/>
  <c r="I27" i="5"/>
  <c r="G24" i="5"/>
  <c r="D24" i="5"/>
  <c r="C24" i="5"/>
  <c r="F27" i="5"/>
  <c r="G27" i="5"/>
  <c r="K27" i="5"/>
  <c r="K24" i="6"/>
  <c r="H27" i="5"/>
  <c r="D27" i="5"/>
  <c r="C27" i="5"/>
  <c r="J24" i="5"/>
  <c r="J27" i="5"/>
  <c r="H46" i="3"/>
  <c r="H51" i="3" s="1"/>
  <c r="G46" i="3"/>
  <c r="G51" i="3" s="1"/>
  <c r="I46" i="3"/>
  <c r="I51" i="3" s="1"/>
  <c r="M46" i="3"/>
  <c r="M51" i="3" s="1"/>
  <c r="N44" i="3"/>
  <c r="C6" i="8" s="1"/>
  <c r="E46" i="3"/>
  <c r="E51" i="3" s="1"/>
  <c r="K46" i="3"/>
  <c r="K51" i="3" s="1"/>
  <c r="L46" i="3"/>
  <c r="L51" i="3" s="1"/>
  <c r="C41" i="4"/>
  <c r="G41" i="4"/>
  <c r="K41" i="4"/>
  <c r="E41" i="4"/>
  <c r="L41" i="4"/>
  <c r="J41" i="4"/>
  <c r="H41" i="4"/>
  <c r="F41" i="4"/>
  <c r="M41" i="4"/>
  <c r="B41" i="5" s="1"/>
  <c r="L41" i="5" s="1"/>
  <c r="D41" i="4"/>
  <c r="I41" i="4"/>
  <c r="M26" i="4"/>
  <c r="B26" i="5" s="1"/>
  <c r="H26" i="5" s="1"/>
  <c r="K26" i="4"/>
  <c r="L26" i="4"/>
  <c r="G26" i="4"/>
  <c r="J26" i="4"/>
  <c r="H26" i="4"/>
  <c r="C26" i="4"/>
  <c r="F26" i="4"/>
  <c r="I26" i="4"/>
  <c r="D26" i="4"/>
  <c r="E26" i="4"/>
  <c r="M25" i="4"/>
  <c r="B25" i="5" s="1"/>
  <c r="K25" i="5" s="1"/>
  <c r="H25" i="4"/>
  <c r="G25" i="4"/>
  <c r="J25" i="4"/>
  <c r="I25" i="4"/>
  <c r="D25" i="4"/>
  <c r="C25" i="4"/>
  <c r="F25" i="4"/>
  <c r="E25" i="4"/>
  <c r="L25" i="4"/>
  <c r="K25" i="4"/>
  <c r="L23" i="4"/>
  <c r="B44" i="4"/>
  <c r="K23" i="4"/>
  <c r="J23" i="4"/>
  <c r="M23" i="4"/>
  <c r="B23" i="5" s="1"/>
  <c r="I23" i="5" s="1"/>
  <c r="G23" i="4"/>
  <c r="F23" i="4"/>
  <c r="I23" i="4"/>
  <c r="H23" i="4"/>
  <c r="C23" i="4"/>
  <c r="E23" i="4"/>
  <c r="D23" i="4"/>
  <c r="L36" i="4"/>
  <c r="K36" i="4"/>
  <c r="D36" i="4"/>
  <c r="H36" i="4"/>
  <c r="M36" i="4"/>
  <c r="B36" i="5" s="1"/>
  <c r="E36" i="5" s="1"/>
  <c r="J36" i="4"/>
  <c r="I36" i="4"/>
  <c r="G36" i="4"/>
  <c r="F36" i="4"/>
  <c r="E36" i="4"/>
  <c r="C36" i="4"/>
  <c r="K28" i="4"/>
  <c r="J28" i="4"/>
  <c r="I28" i="4"/>
  <c r="H28" i="4"/>
  <c r="F28" i="4"/>
  <c r="E28" i="4"/>
  <c r="D28" i="4"/>
  <c r="G28" i="4"/>
  <c r="M28" i="4"/>
  <c r="B28" i="5" s="1"/>
  <c r="L28" i="5" s="1"/>
  <c r="L28" i="4"/>
  <c r="C28" i="4"/>
  <c r="L35" i="4"/>
  <c r="K35" i="4"/>
  <c r="J35" i="4"/>
  <c r="M35" i="4"/>
  <c r="B35" i="5" s="1"/>
  <c r="M35" i="5" s="1"/>
  <c r="B35" i="6" s="1"/>
  <c r="H35" i="4"/>
  <c r="G35" i="4"/>
  <c r="F35" i="4"/>
  <c r="I35" i="4"/>
  <c r="D35" i="4"/>
  <c r="C35" i="4"/>
  <c r="E35" i="4"/>
  <c r="N20" i="3"/>
  <c r="B6" i="8" s="1"/>
  <c r="N27" i="4"/>
  <c r="M39" i="4"/>
  <c r="B39" i="5" s="1"/>
  <c r="I39" i="5" s="1"/>
  <c r="G39" i="4"/>
  <c r="H39" i="4"/>
  <c r="C39" i="4"/>
  <c r="I39" i="4"/>
  <c r="D39" i="4"/>
  <c r="L39" i="4"/>
  <c r="E39" i="4"/>
  <c r="J39" i="4"/>
  <c r="F39" i="4"/>
  <c r="K39" i="4"/>
  <c r="C37" i="4"/>
  <c r="G37" i="4"/>
  <c r="K37" i="4"/>
  <c r="I37" i="4"/>
  <c r="D37" i="4"/>
  <c r="J37" i="4"/>
  <c r="E37" i="4"/>
  <c r="F37" i="4"/>
  <c r="L37" i="4"/>
  <c r="M37" i="4"/>
  <c r="B37" i="5" s="1"/>
  <c r="I37" i="5" s="1"/>
  <c r="H37" i="4"/>
  <c r="M42" i="4"/>
  <c r="B42" i="5" s="1"/>
  <c r="K42" i="5" s="1"/>
  <c r="H42" i="4"/>
  <c r="J42" i="4"/>
  <c r="D42" i="4"/>
  <c r="K42" i="4"/>
  <c r="F42" i="4"/>
  <c r="G42" i="4"/>
  <c r="I42" i="4"/>
  <c r="L42" i="4"/>
  <c r="C42" i="4"/>
  <c r="E42" i="4"/>
  <c r="L31" i="4"/>
  <c r="G31" i="4"/>
  <c r="F31" i="4"/>
  <c r="I31" i="4"/>
  <c r="H31" i="4"/>
  <c r="C31" i="4"/>
  <c r="E31" i="4"/>
  <c r="D31" i="4"/>
  <c r="K31" i="4"/>
  <c r="J31" i="4"/>
  <c r="M31" i="4"/>
  <c r="B31" i="5" s="1"/>
  <c r="K31" i="5" s="1"/>
  <c r="L29" i="4"/>
  <c r="K29" i="4"/>
  <c r="J29" i="4"/>
  <c r="M29" i="4"/>
  <c r="B29" i="5" s="1"/>
  <c r="K29" i="5" s="1"/>
  <c r="H29" i="4"/>
  <c r="G29" i="4"/>
  <c r="F29" i="4"/>
  <c r="I29" i="4"/>
  <c r="D29" i="4"/>
  <c r="C29" i="4"/>
  <c r="E29" i="4"/>
  <c r="N24" i="4"/>
  <c r="M34" i="4"/>
  <c r="B34" i="5" s="1"/>
  <c r="L34" i="5" s="1"/>
  <c r="H34" i="4"/>
  <c r="C34" i="4"/>
  <c r="F34" i="4"/>
  <c r="D34" i="4"/>
  <c r="K34" i="4"/>
  <c r="I34" i="4"/>
  <c r="L34" i="4"/>
  <c r="G34" i="4"/>
  <c r="J34" i="4"/>
  <c r="E34" i="4"/>
  <c r="I41" i="5"/>
  <c r="J41" i="5"/>
  <c r="M38" i="4"/>
  <c r="B38" i="5" s="1"/>
  <c r="L38" i="5" s="1"/>
  <c r="L38" i="4"/>
  <c r="G38" i="4"/>
  <c r="H38" i="4"/>
  <c r="C38" i="4"/>
  <c r="D38" i="4"/>
  <c r="J38" i="4"/>
  <c r="I38" i="4"/>
  <c r="K38" i="4"/>
  <c r="F38" i="4"/>
  <c r="E38" i="4"/>
  <c r="E33" i="4"/>
  <c r="J33" i="4"/>
  <c r="L33" i="4"/>
  <c r="K33" i="4"/>
  <c r="F33" i="4"/>
  <c r="M33" i="4"/>
  <c r="B33" i="5" s="1"/>
  <c r="L33" i="5" s="1"/>
  <c r="H33" i="4"/>
  <c r="G33" i="4"/>
  <c r="I33" i="4"/>
  <c r="D33" i="4"/>
  <c r="C33" i="4"/>
  <c r="C42" i="5"/>
  <c r="K32" i="4"/>
  <c r="M32" i="4"/>
  <c r="B32" i="5" s="1"/>
  <c r="J32" i="5" s="1"/>
  <c r="L32" i="4"/>
  <c r="J32" i="4"/>
  <c r="I32" i="4"/>
  <c r="H32" i="4"/>
  <c r="F32" i="4"/>
  <c r="E32" i="4"/>
  <c r="D32" i="4"/>
  <c r="G32" i="4"/>
  <c r="C32" i="4"/>
  <c r="C25" i="5"/>
  <c r="M30" i="4"/>
  <c r="B30" i="5" s="1"/>
  <c r="K30" i="5" s="1"/>
  <c r="D30" i="4"/>
  <c r="K30" i="4"/>
  <c r="L30" i="4"/>
  <c r="G30" i="4"/>
  <c r="J30" i="4"/>
  <c r="I30" i="4"/>
  <c r="H30" i="4"/>
  <c r="C30" i="4"/>
  <c r="F30" i="4"/>
  <c r="E30" i="4"/>
  <c r="G40" i="4"/>
  <c r="H40" i="4"/>
  <c r="M40" i="4"/>
  <c r="B40" i="5" s="1"/>
  <c r="C40" i="5" s="1"/>
  <c r="K40" i="4"/>
  <c r="C40" i="4"/>
  <c r="L40" i="4"/>
  <c r="D40" i="4"/>
  <c r="E40" i="4"/>
  <c r="J40" i="4"/>
  <c r="F40" i="4"/>
  <c r="I40" i="4"/>
  <c r="G23" i="5"/>
  <c r="D46" i="3"/>
  <c r="D51" i="3" s="1"/>
  <c r="G41" i="5" l="1"/>
  <c r="N51" i="3"/>
  <c r="F41" i="5"/>
  <c r="D41" i="5"/>
  <c r="M41" i="5"/>
  <c r="B41" i="6" s="1"/>
  <c r="K41" i="5"/>
  <c r="H41" i="5"/>
  <c r="E41" i="5"/>
  <c r="C41" i="5"/>
  <c r="D6" i="8"/>
  <c r="D20" i="8" s="1"/>
  <c r="J25" i="5"/>
  <c r="M42" i="5"/>
  <c r="B42" i="6" s="1"/>
  <c r="M42" i="6" s="1"/>
  <c r="B42" i="7" s="1"/>
  <c r="J42" i="5"/>
  <c r="K23" i="5"/>
  <c r="F42" i="5"/>
  <c r="D42" i="5"/>
  <c r="D23" i="5"/>
  <c r="L42" i="5"/>
  <c r="E26" i="5"/>
  <c r="K26" i="5"/>
  <c r="M26" i="5"/>
  <c r="B26" i="6" s="1"/>
  <c r="J24" i="6"/>
  <c r="I42" i="5"/>
  <c r="F26" i="5"/>
  <c r="D26" i="5"/>
  <c r="M24" i="6"/>
  <c r="B24" i="7" s="1"/>
  <c r="L24" i="7" s="1"/>
  <c r="G42" i="5"/>
  <c r="H42" i="5"/>
  <c r="I26" i="5"/>
  <c r="F24" i="6"/>
  <c r="N24" i="5"/>
  <c r="N27" i="5"/>
  <c r="J23" i="5"/>
  <c r="F23" i="5"/>
  <c r="C23" i="5"/>
  <c r="L23" i="5"/>
  <c r="M23" i="5"/>
  <c r="B23" i="6" s="1"/>
  <c r="H23" i="5"/>
  <c r="E23" i="5"/>
  <c r="J26" i="5"/>
  <c r="G26" i="5"/>
  <c r="L24" i="6"/>
  <c r="L25" i="5"/>
  <c r="F25" i="5"/>
  <c r="M25" i="5"/>
  <c r="B25" i="6" s="1"/>
  <c r="H25" i="5"/>
  <c r="E25" i="5"/>
  <c r="I25" i="5"/>
  <c r="E42" i="5"/>
  <c r="L26" i="5"/>
  <c r="C26" i="5"/>
  <c r="G24" i="6"/>
  <c r="I24" i="6"/>
  <c r="H24" i="6"/>
  <c r="B44" i="5"/>
  <c r="D25" i="5"/>
  <c r="G25" i="5"/>
  <c r="D24" i="6"/>
  <c r="C24" i="6"/>
  <c r="N27" i="6"/>
  <c r="C35" i="6"/>
  <c r="G35" i="6"/>
  <c r="K35" i="6"/>
  <c r="L35" i="6"/>
  <c r="F35" i="6"/>
  <c r="I35" i="6"/>
  <c r="D35" i="6"/>
  <c r="E35" i="6"/>
  <c r="J35" i="6"/>
  <c r="M35" i="6"/>
  <c r="B35" i="7" s="1"/>
  <c r="H35" i="6"/>
  <c r="G24" i="7"/>
  <c r="M24" i="7"/>
  <c r="K24" i="7"/>
  <c r="E24" i="7"/>
  <c r="N40" i="4"/>
  <c r="F40" i="5"/>
  <c r="K40" i="5"/>
  <c r="M40" i="5"/>
  <c r="B40" i="6" s="1"/>
  <c r="I32" i="5"/>
  <c r="M32" i="5"/>
  <c r="B32" i="6" s="1"/>
  <c r="F33" i="5"/>
  <c r="E33" i="5"/>
  <c r="I33" i="5"/>
  <c r="H29" i="5"/>
  <c r="C29" i="5"/>
  <c r="J31" i="5"/>
  <c r="H31" i="5"/>
  <c r="C31" i="5"/>
  <c r="J37" i="5"/>
  <c r="G37" i="5"/>
  <c r="K37" i="5"/>
  <c r="D39" i="5"/>
  <c r="G39" i="5"/>
  <c r="K39" i="5"/>
  <c r="J35" i="5"/>
  <c r="E35" i="5"/>
  <c r="I35" i="5"/>
  <c r="I30" i="5"/>
  <c r="M30" i="5"/>
  <c r="B30" i="6" s="1"/>
  <c r="K28" i="5"/>
  <c r="J28" i="5"/>
  <c r="G28" i="5"/>
  <c r="M36" i="5"/>
  <c r="B36" i="6" s="1"/>
  <c r="H36" i="5"/>
  <c r="F38" i="5"/>
  <c r="D38" i="5"/>
  <c r="I38" i="5"/>
  <c r="D34" i="5"/>
  <c r="C34" i="5"/>
  <c r="I34" i="5"/>
  <c r="F42" i="6"/>
  <c r="I41" i="6"/>
  <c r="L41" i="6"/>
  <c r="G41" i="6"/>
  <c r="E41" i="6"/>
  <c r="D41" i="6"/>
  <c r="F41" i="6"/>
  <c r="M41" i="6"/>
  <c r="B41" i="7" s="1"/>
  <c r="H41" i="6"/>
  <c r="C41" i="6"/>
  <c r="K41" i="6"/>
  <c r="J41" i="6"/>
  <c r="J40" i="5"/>
  <c r="H40" i="5"/>
  <c r="D32" i="5"/>
  <c r="H32" i="5"/>
  <c r="L32" i="5"/>
  <c r="D33" i="5"/>
  <c r="G33" i="5"/>
  <c r="K33" i="5"/>
  <c r="J29" i="5"/>
  <c r="M29" i="5"/>
  <c r="B29" i="6" s="1"/>
  <c r="L29" i="5"/>
  <c r="F31" i="5"/>
  <c r="M31" i="5"/>
  <c r="B31" i="6" s="1"/>
  <c r="F37" i="5"/>
  <c r="C37" i="5"/>
  <c r="J39" i="5"/>
  <c r="F39" i="5"/>
  <c r="C39" i="5"/>
  <c r="D35" i="5"/>
  <c r="G35" i="5"/>
  <c r="K35" i="5"/>
  <c r="H30" i="5"/>
  <c r="L30" i="5"/>
  <c r="E30" i="5"/>
  <c r="I28" i="5"/>
  <c r="D28" i="5"/>
  <c r="E28" i="5"/>
  <c r="C36" i="5"/>
  <c r="K36" i="5"/>
  <c r="L36" i="5"/>
  <c r="G38" i="5"/>
  <c r="H38" i="5"/>
  <c r="K34" i="5"/>
  <c r="H34" i="5"/>
  <c r="G34" i="5"/>
  <c r="M25" i="6"/>
  <c r="B25" i="7" s="1"/>
  <c r="D25" i="6"/>
  <c r="I25" i="6"/>
  <c r="G25" i="6"/>
  <c r="E25" i="6"/>
  <c r="C25" i="6"/>
  <c r="F25" i="6"/>
  <c r="L25" i="6"/>
  <c r="K25" i="6"/>
  <c r="H25" i="6"/>
  <c r="J25" i="6"/>
  <c r="L26" i="6"/>
  <c r="D26" i="6"/>
  <c r="G26" i="6"/>
  <c r="H26" i="6"/>
  <c r="M26" i="6"/>
  <c r="B26" i="7" s="1"/>
  <c r="K26" i="6"/>
  <c r="C26" i="6"/>
  <c r="J26" i="6"/>
  <c r="F26" i="6"/>
  <c r="I26" i="6"/>
  <c r="E26" i="6"/>
  <c r="M27" i="7"/>
  <c r="E27" i="7"/>
  <c r="G27" i="7"/>
  <c r="I27" i="7"/>
  <c r="K27" i="7"/>
  <c r="C27" i="7"/>
  <c r="H27" i="7"/>
  <c r="D27" i="7"/>
  <c r="J27" i="7"/>
  <c r="L27" i="7"/>
  <c r="F27" i="7"/>
  <c r="E40" i="5"/>
  <c r="I40" i="5"/>
  <c r="L40" i="5"/>
  <c r="C32" i="5"/>
  <c r="G32" i="5"/>
  <c r="K32" i="5"/>
  <c r="J33" i="5"/>
  <c r="C33" i="5"/>
  <c r="D29" i="5"/>
  <c r="E29" i="5"/>
  <c r="I29" i="5"/>
  <c r="D31" i="5"/>
  <c r="E31" i="5"/>
  <c r="I31" i="5"/>
  <c r="H37" i="5"/>
  <c r="M37" i="5"/>
  <c r="B37" i="6" s="1"/>
  <c r="L37" i="5"/>
  <c r="L39" i="5"/>
  <c r="M39" i="5"/>
  <c r="B39" i="6" s="1"/>
  <c r="F35" i="5"/>
  <c r="L35" i="5"/>
  <c r="C35" i="5"/>
  <c r="C30" i="5"/>
  <c r="G30" i="5"/>
  <c r="D30" i="5"/>
  <c r="F28" i="5"/>
  <c r="H28" i="5"/>
  <c r="J36" i="5"/>
  <c r="D36" i="5"/>
  <c r="F36" i="5"/>
  <c r="J38" i="5"/>
  <c r="K38" i="5"/>
  <c r="M38" i="5"/>
  <c r="B38" i="6" s="1"/>
  <c r="F34" i="5"/>
  <c r="J34" i="5"/>
  <c r="E34" i="5"/>
  <c r="L23" i="6"/>
  <c r="E23" i="6"/>
  <c r="K23" i="6"/>
  <c r="J23" i="6"/>
  <c r="H23" i="6"/>
  <c r="C23" i="6"/>
  <c r="F23" i="6"/>
  <c r="M23" i="6"/>
  <c r="D23" i="6"/>
  <c r="G23" i="6"/>
  <c r="I23" i="6"/>
  <c r="G40" i="5"/>
  <c r="D40" i="5"/>
  <c r="E32" i="5"/>
  <c r="F32" i="5"/>
  <c r="H33" i="5"/>
  <c r="M33" i="5"/>
  <c r="B33" i="6" s="1"/>
  <c r="F29" i="5"/>
  <c r="G29" i="5"/>
  <c r="L31" i="5"/>
  <c r="G31" i="5"/>
  <c r="D37" i="5"/>
  <c r="E37" i="5"/>
  <c r="H39" i="5"/>
  <c r="E39" i="5"/>
  <c r="H35" i="5"/>
  <c r="F30" i="5"/>
  <c r="J30" i="5"/>
  <c r="M28" i="5"/>
  <c r="B28" i="6" s="1"/>
  <c r="C28" i="5"/>
  <c r="I36" i="5"/>
  <c r="G36" i="5"/>
  <c r="C38" i="5"/>
  <c r="E38" i="5"/>
  <c r="M34" i="5"/>
  <c r="B34" i="6" s="1"/>
  <c r="N30" i="4"/>
  <c r="N26" i="4"/>
  <c r="N42" i="4"/>
  <c r="N46" i="3"/>
  <c r="N35" i="4"/>
  <c r="N28" i="4"/>
  <c r="N41" i="4"/>
  <c r="N36" i="4"/>
  <c r="N25" i="4"/>
  <c r="N38" i="4"/>
  <c r="N29" i="4"/>
  <c r="N23" i="4"/>
  <c r="N34" i="4"/>
  <c r="N32" i="4"/>
  <c r="N37" i="4"/>
  <c r="N33" i="4"/>
  <c r="N31" i="4"/>
  <c r="N39" i="4"/>
  <c r="E44" i="4"/>
  <c r="F44" i="4"/>
  <c r="K44" i="4"/>
  <c r="D44" i="4"/>
  <c r="I44" i="4"/>
  <c r="J44" i="4"/>
  <c r="H44" i="4"/>
  <c r="M44" i="4"/>
  <c r="L44" i="4"/>
  <c r="C44" i="4"/>
  <c r="G44" i="4"/>
  <c r="L42" i="6" l="1"/>
  <c r="K42" i="6"/>
  <c r="N41" i="5"/>
  <c r="E42" i="6"/>
  <c r="G42" i="6"/>
  <c r="D24" i="7"/>
  <c r="D26" i="8"/>
  <c r="D15" i="8"/>
  <c r="D19" i="8"/>
  <c r="D22" i="8"/>
  <c r="D18" i="8"/>
  <c r="D16" i="8"/>
  <c r="D24" i="8"/>
  <c r="D23" i="8"/>
  <c r="D25" i="8"/>
  <c r="D21" i="8"/>
  <c r="D17" i="8"/>
  <c r="D14" i="8"/>
  <c r="I42" i="6"/>
  <c r="C42" i="6"/>
  <c r="H24" i="7"/>
  <c r="I24" i="7"/>
  <c r="F24" i="7"/>
  <c r="J42" i="6"/>
  <c r="H42" i="6"/>
  <c r="J24" i="7"/>
  <c r="C24" i="7"/>
  <c r="N24" i="7" s="1"/>
  <c r="N42" i="5"/>
  <c r="D42" i="6"/>
  <c r="G44" i="5"/>
  <c r="N35" i="5"/>
  <c r="N31" i="5"/>
  <c r="N23" i="5"/>
  <c r="N32" i="5"/>
  <c r="I44" i="5"/>
  <c r="N37" i="5"/>
  <c r="M44" i="5"/>
  <c r="N28" i="5"/>
  <c r="N34" i="5"/>
  <c r="N36" i="5"/>
  <c r="F44" i="5"/>
  <c r="N29" i="5"/>
  <c r="K44" i="5"/>
  <c r="D44" i="5"/>
  <c r="H44" i="5"/>
  <c r="N39" i="5"/>
  <c r="N33" i="5"/>
  <c r="N40" i="5"/>
  <c r="N41" i="6"/>
  <c r="N38" i="5"/>
  <c r="C44" i="5"/>
  <c r="N25" i="5"/>
  <c r="E44" i="5"/>
  <c r="N30" i="5"/>
  <c r="N27" i="7"/>
  <c r="N24" i="6"/>
  <c r="N26" i="5"/>
  <c r="J44" i="5"/>
  <c r="L44" i="5"/>
  <c r="B44" i="6"/>
  <c r="N25" i="6"/>
  <c r="N35" i="6"/>
  <c r="E26" i="7"/>
  <c r="L26" i="7"/>
  <c r="K26" i="7"/>
  <c r="H26" i="7"/>
  <c r="G26" i="7"/>
  <c r="J26" i="7"/>
  <c r="M26" i="7"/>
  <c r="D26" i="7"/>
  <c r="C26" i="7"/>
  <c r="F26" i="7"/>
  <c r="I26" i="7"/>
  <c r="I25" i="7"/>
  <c r="L25" i="7"/>
  <c r="K25" i="7"/>
  <c r="C25" i="7"/>
  <c r="M25" i="7"/>
  <c r="E25" i="7"/>
  <c r="G25" i="7"/>
  <c r="D25" i="7"/>
  <c r="J25" i="7"/>
  <c r="F25" i="7"/>
  <c r="H25" i="7"/>
  <c r="L31" i="6"/>
  <c r="C31" i="6"/>
  <c r="G31" i="6"/>
  <c r="K31" i="6"/>
  <c r="M31" i="6"/>
  <c r="B31" i="7" s="1"/>
  <c r="J31" i="6"/>
  <c r="I31" i="6"/>
  <c r="H31" i="6"/>
  <c r="F31" i="6"/>
  <c r="E31" i="6"/>
  <c r="D31" i="6"/>
  <c r="F36" i="6"/>
  <c r="L36" i="6"/>
  <c r="I36" i="6"/>
  <c r="J36" i="6"/>
  <c r="C36" i="6"/>
  <c r="M36" i="6"/>
  <c r="B36" i="7" s="1"/>
  <c r="G36" i="6"/>
  <c r="D36" i="6"/>
  <c r="K36" i="6"/>
  <c r="H36" i="6"/>
  <c r="E36" i="6"/>
  <c r="G30" i="6"/>
  <c r="H30" i="6"/>
  <c r="M30" i="6"/>
  <c r="B30" i="7" s="1"/>
  <c r="K30" i="6"/>
  <c r="C30" i="6"/>
  <c r="L30" i="6"/>
  <c r="D30" i="6"/>
  <c r="F30" i="6"/>
  <c r="E30" i="6"/>
  <c r="J30" i="6"/>
  <c r="I30" i="6"/>
  <c r="F28" i="6"/>
  <c r="J28" i="6"/>
  <c r="G28" i="6"/>
  <c r="D28" i="6"/>
  <c r="K28" i="6"/>
  <c r="H28" i="6"/>
  <c r="E28" i="6"/>
  <c r="L28" i="6"/>
  <c r="I28" i="6"/>
  <c r="C28" i="6"/>
  <c r="M28" i="6"/>
  <c r="B28" i="7" s="1"/>
  <c r="L33" i="6"/>
  <c r="D33" i="6"/>
  <c r="I33" i="6"/>
  <c r="H33" i="6"/>
  <c r="F33" i="6"/>
  <c r="C33" i="6"/>
  <c r="K33" i="6"/>
  <c r="G33" i="6"/>
  <c r="E33" i="6"/>
  <c r="M33" i="6"/>
  <c r="B33" i="7" s="1"/>
  <c r="J33" i="6"/>
  <c r="G39" i="6"/>
  <c r="K39" i="6"/>
  <c r="L39" i="6"/>
  <c r="C39" i="6"/>
  <c r="E39" i="6"/>
  <c r="J39" i="6"/>
  <c r="H39" i="6"/>
  <c r="F39" i="6"/>
  <c r="M39" i="6"/>
  <c r="B39" i="7" s="1"/>
  <c r="D39" i="6"/>
  <c r="I39" i="6"/>
  <c r="K29" i="6"/>
  <c r="L29" i="6"/>
  <c r="G29" i="6"/>
  <c r="M29" i="6"/>
  <c r="B29" i="7" s="1"/>
  <c r="I29" i="6"/>
  <c r="H29" i="6"/>
  <c r="J29" i="6"/>
  <c r="D29" i="6"/>
  <c r="C29" i="6"/>
  <c r="E29" i="6"/>
  <c r="F29" i="6"/>
  <c r="F32" i="6"/>
  <c r="J32" i="6"/>
  <c r="L32" i="6"/>
  <c r="I32" i="6"/>
  <c r="C32" i="6"/>
  <c r="M32" i="6"/>
  <c r="B32" i="7" s="1"/>
  <c r="G32" i="6"/>
  <c r="D32" i="6"/>
  <c r="K32" i="6"/>
  <c r="H32" i="6"/>
  <c r="E32" i="6"/>
  <c r="K35" i="7"/>
  <c r="D35" i="7"/>
  <c r="M35" i="7"/>
  <c r="E35" i="7"/>
  <c r="G35" i="7"/>
  <c r="I35" i="7"/>
  <c r="C35" i="7"/>
  <c r="L35" i="7"/>
  <c r="J35" i="7"/>
  <c r="H35" i="7"/>
  <c r="F35" i="7"/>
  <c r="K37" i="6"/>
  <c r="C37" i="6"/>
  <c r="H37" i="6"/>
  <c r="M37" i="6"/>
  <c r="B37" i="7" s="1"/>
  <c r="I37" i="6"/>
  <c r="D37" i="6"/>
  <c r="L37" i="6"/>
  <c r="E37" i="6"/>
  <c r="J37" i="6"/>
  <c r="G37" i="6"/>
  <c r="F37" i="6"/>
  <c r="I41" i="7"/>
  <c r="L41" i="7"/>
  <c r="K41" i="7"/>
  <c r="C41" i="7"/>
  <c r="M41" i="7"/>
  <c r="E41" i="7"/>
  <c r="G41" i="7"/>
  <c r="D41" i="7"/>
  <c r="J41" i="7"/>
  <c r="F41" i="7"/>
  <c r="H41" i="7"/>
  <c r="E42" i="7"/>
  <c r="L42" i="7"/>
  <c r="K42" i="7"/>
  <c r="H42" i="7"/>
  <c r="G42" i="7"/>
  <c r="J42" i="7"/>
  <c r="M42" i="7"/>
  <c r="D42" i="7"/>
  <c r="C42" i="7"/>
  <c r="F42" i="7"/>
  <c r="I42" i="7"/>
  <c r="N26" i="6"/>
  <c r="H34" i="6"/>
  <c r="M34" i="6"/>
  <c r="B34" i="7" s="1"/>
  <c r="K34" i="6"/>
  <c r="C34" i="6"/>
  <c r="L34" i="6"/>
  <c r="D34" i="6"/>
  <c r="G34" i="6"/>
  <c r="I34" i="6"/>
  <c r="J34" i="6"/>
  <c r="E34" i="6"/>
  <c r="F34" i="6"/>
  <c r="B23" i="7"/>
  <c r="K38" i="6"/>
  <c r="C38" i="6"/>
  <c r="L38" i="6"/>
  <c r="D38" i="6"/>
  <c r="G38" i="6"/>
  <c r="H38" i="6"/>
  <c r="M38" i="6"/>
  <c r="B38" i="7" s="1"/>
  <c r="E38" i="6"/>
  <c r="J38" i="6"/>
  <c r="F38" i="6"/>
  <c r="I38" i="6"/>
  <c r="J40" i="6"/>
  <c r="L40" i="6"/>
  <c r="I40" i="6"/>
  <c r="C40" i="6"/>
  <c r="M40" i="6"/>
  <c r="B40" i="7" s="1"/>
  <c r="G40" i="6"/>
  <c r="D40" i="6"/>
  <c r="K40" i="6"/>
  <c r="H40" i="6"/>
  <c r="E40" i="6"/>
  <c r="F40" i="6"/>
  <c r="N23" i="6"/>
  <c r="N44" i="4"/>
  <c r="C7" i="8" s="1"/>
  <c r="N42" i="6" l="1"/>
  <c r="N44" i="5"/>
  <c r="C8" i="8" s="1"/>
  <c r="N40" i="6"/>
  <c r="N38" i="6"/>
  <c r="N26" i="7"/>
  <c r="G44" i="6"/>
  <c r="K44" i="6"/>
  <c r="E44" i="6"/>
  <c r="N29" i="6"/>
  <c r="J44" i="6"/>
  <c r="N39" i="6"/>
  <c r="I44" i="6"/>
  <c r="C44" i="6"/>
  <c r="N37" i="6"/>
  <c r="D44" i="6"/>
  <c r="N33" i="6"/>
  <c r="N30" i="6"/>
  <c r="F44" i="6"/>
  <c r="N31" i="6"/>
  <c r="N42" i="7"/>
  <c r="N28" i="6"/>
  <c r="N36" i="6"/>
  <c r="N34" i="6"/>
  <c r="N35" i="7"/>
  <c r="H44" i="6"/>
  <c r="L44" i="6"/>
  <c r="N25" i="7"/>
  <c r="L40" i="7"/>
  <c r="G40" i="7"/>
  <c r="F40" i="7"/>
  <c r="D40" i="7"/>
  <c r="C40" i="7"/>
  <c r="M40" i="7"/>
  <c r="I40" i="7"/>
  <c r="K40" i="7"/>
  <c r="J40" i="7"/>
  <c r="E40" i="7"/>
  <c r="H40" i="7"/>
  <c r="M34" i="7"/>
  <c r="D34" i="7"/>
  <c r="K34" i="7"/>
  <c r="I34" i="7"/>
  <c r="G34" i="7"/>
  <c r="J34" i="7"/>
  <c r="E34" i="7"/>
  <c r="L34" i="7"/>
  <c r="C34" i="7"/>
  <c r="F34" i="7"/>
  <c r="H34" i="7"/>
  <c r="L28" i="7"/>
  <c r="K28" i="7"/>
  <c r="I28" i="7"/>
  <c r="D28" i="7"/>
  <c r="G28" i="7"/>
  <c r="E28" i="7"/>
  <c r="C28" i="7"/>
  <c r="J28" i="7"/>
  <c r="F28" i="7"/>
  <c r="M28" i="7"/>
  <c r="H28" i="7"/>
  <c r="I31" i="7"/>
  <c r="K31" i="7"/>
  <c r="C31" i="7"/>
  <c r="M31" i="7"/>
  <c r="E31" i="7"/>
  <c r="G31" i="7"/>
  <c r="L31" i="7"/>
  <c r="J31" i="7"/>
  <c r="H31" i="7"/>
  <c r="F31" i="7"/>
  <c r="D31" i="7"/>
  <c r="N32" i="6"/>
  <c r="M29" i="7"/>
  <c r="E29" i="7"/>
  <c r="G29" i="7"/>
  <c r="I29" i="7"/>
  <c r="L29" i="7"/>
  <c r="K29" i="7"/>
  <c r="C29" i="7"/>
  <c r="H29" i="7"/>
  <c r="J29" i="7"/>
  <c r="D29" i="7"/>
  <c r="F29" i="7"/>
  <c r="L36" i="7"/>
  <c r="G36" i="7"/>
  <c r="J36" i="7"/>
  <c r="I36" i="7"/>
  <c r="D36" i="7"/>
  <c r="C36" i="7"/>
  <c r="F36" i="7"/>
  <c r="E36" i="7"/>
  <c r="K36" i="7"/>
  <c r="M36" i="7"/>
  <c r="H36" i="7"/>
  <c r="E38" i="7"/>
  <c r="C38" i="7"/>
  <c r="L38" i="7"/>
  <c r="J38" i="7"/>
  <c r="M38" i="7"/>
  <c r="H38" i="7"/>
  <c r="K38" i="7"/>
  <c r="F38" i="7"/>
  <c r="I38" i="7"/>
  <c r="D38" i="7"/>
  <c r="G38" i="7"/>
  <c r="M23" i="7"/>
  <c r="I23" i="7"/>
  <c r="E23" i="7"/>
  <c r="D23" i="7"/>
  <c r="J23" i="7"/>
  <c r="K23" i="7"/>
  <c r="F23" i="7"/>
  <c r="G23" i="7"/>
  <c r="L23" i="7"/>
  <c r="C23" i="7"/>
  <c r="H23" i="7"/>
  <c r="B44" i="7"/>
  <c r="K39" i="7"/>
  <c r="E39" i="7"/>
  <c r="L39" i="7"/>
  <c r="G39" i="7"/>
  <c r="M39" i="7"/>
  <c r="H39" i="7"/>
  <c r="C39" i="7"/>
  <c r="I39" i="7"/>
  <c r="D39" i="7"/>
  <c r="J39" i="7"/>
  <c r="F39" i="7"/>
  <c r="I30" i="7"/>
  <c r="H30" i="7"/>
  <c r="C30" i="7"/>
  <c r="E30" i="7"/>
  <c r="D30" i="7"/>
  <c r="J30" i="7"/>
  <c r="K30" i="7"/>
  <c r="F30" i="7"/>
  <c r="M30" i="7"/>
  <c r="L30" i="7"/>
  <c r="G30" i="7"/>
  <c r="K37" i="7"/>
  <c r="C37" i="7"/>
  <c r="M37" i="7"/>
  <c r="E37" i="7"/>
  <c r="G37" i="7"/>
  <c r="I37" i="7"/>
  <c r="L37" i="7"/>
  <c r="J37" i="7"/>
  <c r="H37" i="7"/>
  <c r="F37" i="7"/>
  <c r="D37" i="7"/>
  <c r="L32" i="7"/>
  <c r="D32" i="7"/>
  <c r="K32" i="7"/>
  <c r="J32" i="7"/>
  <c r="M32" i="7"/>
  <c r="G32" i="7"/>
  <c r="F32" i="7"/>
  <c r="I32" i="7"/>
  <c r="C32" i="7"/>
  <c r="E32" i="7"/>
  <c r="H32" i="7"/>
  <c r="I33" i="7"/>
  <c r="L33" i="7"/>
  <c r="K33" i="7"/>
  <c r="C33" i="7"/>
  <c r="M33" i="7"/>
  <c r="E33" i="7"/>
  <c r="G33" i="7"/>
  <c r="F33" i="7"/>
  <c r="D33" i="7"/>
  <c r="J33" i="7"/>
  <c r="H33" i="7"/>
  <c r="M44" i="6"/>
  <c r="N41" i="7"/>
  <c r="B20" i="2"/>
  <c r="M44" i="2"/>
  <c r="L44" i="2"/>
  <c r="K44" i="2"/>
  <c r="J44" i="2"/>
  <c r="I44" i="2"/>
  <c r="H44" i="2"/>
  <c r="G44" i="2"/>
  <c r="F44" i="2"/>
  <c r="E44" i="2"/>
  <c r="D44" i="2"/>
  <c r="C44" i="2"/>
  <c r="B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20" i="2"/>
  <c r="M46" i="2" s="1"/>
  <c r="M51" i="2" s="1"/>
  <c r="L20" i="2"/>
  <c r="K20" i="2"/>
  <c r="J20" i="2"/>
  <c r="J46" i="2" s="1"/>
  <c r="J51" i="2" s="1"/>
  <c r="I20" i="2"/>
  <c r="I46" i="2" s="1"/>
  <c r="I51" i="2" s="1"/>
  <c r="H20" i="2"/>
  <c r="G20" i="2"/>
  <c r="G46" i="2" s="1"/>
  <c r="G51" i="2" s="1"/>
  <c r="F20" i="2"/>
  <c r="E20" i="2"/>
  <c r="E46" i="2" s="1"/>
  <c r="E51" i="2" s="1"/>
  <c r="D20" i="2"/>
  <c r="C20" i="2"/>
  <c r="C46" i="2" s="1"/>
  <c r="C51" i="2" s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K46" i="1" s="1"/>
  <c r="K51" i="1" s="1"/>
  <c r="J20" i="1"/>
  <c r="I20" i="1"/>
  <c r="H20" i="1"/>
  <c r="G20" i="1"/>
  <c r="G46" i="1" s="1"/>
  <c r="G51" i="1" s="1"/>
  <c r="F20" i="1"/>
  <c r="E20" i="1"/>
  <c r="D20" i="1"/>
  <c r="C20" i="1"/>
  <c r="C46" i="1" s="1"/>
  <c r="C51" i="1" s="1"/>
  <c r="M44" i="1"/>
  <c r="L44" i="1"/>
  <c r="K44" i="1"/>
  <c r="J44" i="1"/>
  <c r="I44" i="1"/>
  <c r="H44" i="1"/>
  <c r="G44" i="1"/>
  <c r="F44" i="1"/>
  <c r="E44" i="1"/>
  <c r="D44" i="1"/>
  <c r="C44" i="1"/>
  <c r="B44" i="1"/>
  <c r="B20" i="1"/>
  <c r="N6" i="1"/>
  <c r="N5" i="1"/>
  <c r="N20" i="1" l="1"/>
  <c r="B4" i="8" s="1"/>
  <c r="N29" i="7"/>
  <c r="N34" i="7"/>
  <c r="N23" i="7"/>
  <c r="N37" i="7"/>
  <c r="N40" i="7"/>
  <c r="N30" i="7"/>
  <c r="N36" i="7"/>
  <c r="N44" i="6"/>
  <c r="C9" i="8" s="1"/>
  <c r="N32" i="7"/>
  <c r="N38" i="7"/>
  <c r="L44" i="7"/>
  <c r="J44" i="7"/>
  <c r="M44" i="7"/>
  <c r="C44" i="7"/>
  <c r="K44" i="7"/>
  <c r="I44" i="7"/>
  <c r="N31" i="7"/>
  <c r="H44" i="7"/>
  <c r="F44" i="7"/>
  <c r="E44" i="7"/>
  <c r="N28" i="7"/>
  <c r="N33" i="7"/>
  <c r="N39" i="7"/>
  <c r="G44" i="7"/>
  <c r="D44" i="7"/>
  <c r="K46" i="2"/>
  <c r="K51" i="2" s="1"/>
  <c r="N44" i="1"/>
  <c r="C4" i="8" s="1"/>
  <c r="E46" i="1"/>
  <c r="E51" i="1" s="1"/>
  <c r="I46" i="1"/>
  <c r="I51" i="1" s="1"/>
  <c r="M46" i="1"/>
  <c r="M51" i="1" s="1"/>
  <c r="F46" i="1"/>
  <c r="F51" i="1" s="1"/>
  <c r="J46" i="1"/>
  <c r="J51" i="1" s="1"/>
  <c r="D46" i="1"/>
  <c r="D51" i="1" s="1"/>
  <c r="H46" i="1"/>
  <c r="H51" i="1" s="1"/>
  <c r="L46" i="1"/>
  <c r="L51" i="1" s="1"/>
  <c r="D46" i="2"/>
  <c r="D51" i="2" s="1"/>
  <c r="L46" i="2"/>
  <c r="L51" i="2" s="1"/>
  <c r="H46" i="2"/>
  <c r="H51" i="2" s="1"/>
  <c r="F46" i="2"/>
  <c r="F51" i="2" s="1"/>
  <c r="B46" i="1"/>
  <c r="B51" i="1" s="1"/>
  <c r="N44" i="2"/>
  <c r="C5" i="8" s="1"/>
  <c r="B46" i="2"/>
  <c r="B51" i="2" s="1"/>
  <c r="N5" i="2"/>
  <c r="N20" i="2" s="1"/>
  <c r="B5" i="8" s="1"/>
  <c r="N51" i="2" l="1"/>
  <c r="N51" i="1"/>
  <c r="B54" i="1"/>
  <c r="D4" i="8"/>
  <c r="B17" i="8" s="1"/>
  <c r="D5" i="8"/>
  <c r="C14" i="8" s="1"/>
  <c r="N44" i="7"/>
  <c r="C10" i="8" s="1"/>
  <c r="N46" i="1"/>
  <c r="N46" i="2"/>
  <c r="B8" i="4"/>
  <c r="F8" i="4" s="1"/>
  <c r="B11" i="4"/>
  <c r="E11" i="4" s="1"/>
  <c r="B7" i="4"/>
  <c r="E7" i="4" s="1"/>
  <c r="B17" i="4"/>
  <c r="I17" i="4" s="1"/>
  <c r="B13" i="4"/>
  <c r="E13" i="4" s="1"/>
  <c r="B16" i="4"/>
  <c r="E16" i="4" s="1"/>
  <c r="B10" i="4"/>
  <c r="D10" i="4" s="1"/>
  <c r="B12" i="4"/>
  <c r="J12" i="4" s="1"/>
  <c r="B14" i="4"/>
  <c r="K14" i="4" s="1"/>
  <c r="B9" i="4"/>
  <c r="B18" i="4"/>
  <c r="H18" i="4" s="1"/>
  <c r="B5" i="4"/>
  <c r="K5" i="4" s="1"/>
  <c r="B15" i="4"/>
  <c r="B58" i="1" l="1"/>
  <c r="C52" i="1" s="1"/>
  <c r="C54" i="1" s="1"/>
  <c r="B14" i="8"/>
  <c r="C26" i="8"/>
  <c r="B18" i="8"/>
  <c r="B24" i="8"/>
  <c r="B26" i="8"/>
  <c r="B25" i="8"/>
  <c r="B20" i="8"/>
  <c r="B21" i="8"/>
  <c r="B16" i="8"/>
  <c r="B22" i="8"/>
  <c r="B15" i="8"/>
  <c r="B19" i="8"/>
  <c r="B23" i="8"/>
  <c r="C21" i="8"/>
  <c r="C23" i="8"/>
  <c r="C18" i="8"/>
  <c r="C17" i="8"/>
  <c r="C16" i="8"/>
  <c r="C20" i="8"/>
  <c r="C19" i="8"/>
  <c r="C22" i="8"/>
  <c r="C15" i="8"/>
  <c r="C25" i="8"/>
  <c r="C24" i="8"/>
  <c r="F5" i="4"/>
  <c r="J8" i="4"/>
  <c r="M5" i="4"/>
  <c r="B5" i="5" s="1"/>
  <c r="J16" i="4"/>
  <c r="G8" i="4"/>
  <c r="C8" i="4"/>
  <c r="I8" i="4"/>
  <c r="L16" i="4"/>
  <c r="E8" i="4"/>
  <c r="K15" i="4"/>
  <c r="G15" i="4"/>
  <c r="C15" i="4"/>
  <c r="L15" i="4"/>
  <c r="H15" i="4"/>
  <c r="D15" i="4"/>
  <c r="M15" i="4"/>
  <c r="B15" i="5" s="1"/>
  <c r="I15" i="4"/>
  <c r="E15" i="4"/>
  <c r="J15" i="4"/>
  <c r="F15" i="4"/>
  <c r="L9" i="4"/>
  <c r="H9" i="4"/>
  <c r="D9" i="4"/>
  <c r="M9" i="4"/>
  <c r="B9" i="5" s="1"/>
  <c r="I9" i="4"/>
  <c r="E9" i="4"/>
  <c r="J9" i="4"/>
  <c r="F9" i="4"/>
  <c r="K9" i="4"/>
  <c r="G9" i="4"/>
  <c r="C9" i="4"/>
  <c r="H16" i="4"/>
  <c r="M16" i="4"/>
  <c r="B16" i="5" s="1"/>
  <c r="F16" i="4"/>
  <c r="L8" i="4"/>
  <c r="H8" i="4"/>
  <c r="H5" i="4"/>
  <c r="J5" i="4"/>
  <c r="E5" i="4"/>
  <c r="K16" i="4"/>
  <c r="D16" i="4"/>
  <c r="G16" i="4"/>
  <c r="E18" i="4"/>
  <c r="K18" i="4"/>
  <c r="L18" i="4"/>
  <c r="D14" i="4"/>
  <c r="E14" i="4"/>
  <c r="H12" i="4"/>
  <c r="C12" i="4"/>
  <c r="I10" i="4"/>
  <c r="C10" i="4"/>
  <c r="K10" i="4"/>
  <c r="C17" i="4"/>
  <c r="E17" i="4"/>
  <c r="M17" i="4"/>
  <c r="B17" i="5" s="1"/>
  <c r="C11" i="4"/>
  <c r="F11" i="4"/>
  <c r="K11" i="4"/>
  <c r="C7" i="4"/>
  <c r="G7" i="4"/>
  <c r="D7" i="4"/>
  <c r="D8" i="4"/>
  <c r="M8" i="4"/>
  <c r="B8" i="5" s="1"/>
  <c r="H13" i="4"/>
  <c r="M13" i="4"/>
  <c r="B13" i="5" s="1"/>
  <c r="L13" i="4"/>
  <c r="G5" i="4"/>
  <c r="J18" i="4"/>
  <c r="C18" i="4"/>
  <c r="D18" i="4"/>
  <c r="G14" i="4"/>
  <c r="J14" i="4"/>
  <c r="M14" i="4"/>
  <c r="B14" i="5" s="1"/>
  <c r="K12" i="4"/>
  <c r="G12" i="4"/>
  <c r="I12" i="4"/>
  <c r="J10" i="4"/>
  <c r="L10" i="4"/>
  <c r="G10" i="4"/>
  <c r="J17" i="4"/>
  <c r="H17" i="4"/>
  <c r="D17" i="4"/>
  <c r="D11" i="4"/>
  <c r="J7" i="4"/>
  <c r="H7" i="4"/>
  <c r="F7" i="4"/>
  <c r="C13" i="4"/>
  <c r="K13" i="4"/>
  <c r="J13" i="4"/>
  <c r="C5" i="4"/>
  <c r="D5" i="4"/>
  <c r="I5" i="4"/>
  <c r="I16" i="4"/>
  <c r="C16" i="4"/>
  <c r="M18" i="4"/>
  <c r="F18" i="4"/>
  <c r="G18" i="4"/>
  <c r="F14" i="4"/>
  <c r="I14" i="4"/>
  <c r="C14" i="4"/>
  <c r="L12" i="4"/>
  <c r="D12" i="4"/>
  <c r="F12" i="4"/>
  <c r="E10" i="4"/>
  <c r="F10" i="4"/>
  <c r="L17" i="4"/>
  <c r="K17" i="4"/>
  <c r="G17" i="4"/>
  <c r="L11" i="4"/>
  <c r="M11" i="4"/>
  <c r="B11" i="5" s="1"/>
  <c r="G11" i="4"/>
  <c r="I11" i="4"/>
  <c r="K7" i="4"/>
  <c r="M7" i="4"/>
  <c r="I7" i="4"/>
  <c r="K8" i="4"/>
  <c r="I13" i="4"/>
  <c r="G13" i="4"/>
  <c r="F13" i="4"/>
  <c r="L5" i="4"/>
  <c r="I18" i="4"/>
  <c r="H14" i="4"/>
  <c r="L14" i="4"/>
  <c r="E12" i="4"/>
  <c r="M12" i="4"/>
  <c r="B12" i="5" s="1"/>
  <c r="M10" i="4"/>
  <c r="B10" i="5" s="1"/>
  <c r="H10" i="4"/>
  <c r="F17" i="4"/>
  <c r="J11" i="4"/>
  <c r="H11" i="4"/>
  <c r="L7" i="4"/>
  <c r="D13" i="4"/>
  <c r="C58" i="1" l="1"/>
  <c r="D52" i="1" s="1"/>
  <c r="D54" i="1" s="1"/>
  <c r="D58" i="1" s="1"/>
  <c r="E52" i="1" s="1"/>
  <c r="E54" i="1" s="1"/>
  <c r="E58" i="1" s="1"/>
  <c r="F52" i="1" s="1"/>
  <c r="F54" i="1" s="1"/>
  <c r="B7" i="5"/>
  <c r="D7" i="5" s="1"/>
  <c r="B7" i="6"/>
  <c r="G11" i="5"/>
  <c r="I11" i="5"/>
  <c r="H11" i="5"/>
  <c r="M11" i="5"/>
  <c r="B11" i="6" s="1"/>
  <c r="D11" i="5"/>
  <c r="K11" i="5"/>
  <c r="C11" i="5"/>
  <c r="L11" i="5"/>
  <c r="F11" i="5"/>
  <c r="J11" i="5"/>
  <c r="E11" i="5"/>
  <c r="M8" i="5"/>
  <c r="B8" i="6" s="1"/>
  <c r="F8" i="5"/>
  <c r="G8" i="5"/>
  <c r="J8" i="5"/>
  <c r="C8" i="5"/>
  <c r="D8" i="5"/>
  <c r="K8" i="5"/>
  <c r="H8" i="5"/>
  <c r="I8" i="5"/>
  <c r="E8" i="5"/>
  <c r="L8" i="5"/>
  <c r="J17" i="5"/>
  <c r="C17" i="5"/>
  <c r="G17" i="5"/>
  <c r="K17" i="5"/>
  <c r="M17" i="5"/>
  <c r="B17" i="6" s="1"/>
  <c r="H17" i="5"/>
  <c r="D17" i="5"/>
  <c r="L17" i="5"/>
  <c r="F17" i="5"/>
  <c r="I17" i="5"/>
  <c r="E17" i="5"/>
  <c r="I5" i="5"/>
  <c r="G5" i="5"/>
  <c r="M5" i="5"/>
  <c r="B5" i="6" s="1"/>
  <c r="L5" i="5"/>
  <c r="H5" i="5"/>
  <c r="F5" i="5"/>
  <c r="E5" i="5"/>
  <c r="J5" i="5"/>
  <c r="D5" i="5"/>
  <c r="K5" i="5"/>
  <c r="C5" i="5"/>
  <c r="D9" i="5"/>
  <c r="G9" i="5"/>
  <c r="C9" i="5"/>
  <c r="K9" i="5"/>
  <c r="M9" i="5"/>
  <c r="B9" i="6" s="1"/>
  <c r="J9" i="5"/>
  <c r="L9" i="5"/>
  <c r="F9" i="5"/>
  <c r="I9" i="5"/>
  <c r="H9" i="5"/>
  <c r="E9" i="5"/>
  <c r="F12" i="5"/>
  <c r="M12" i="5"/>
  <c r="B12" i="6" s="1"/>
  <c r="H12" i="5"/>
  <c r="L12" i="5"/>
  <c r="D12" i="5"/>
  <c r="I12" i="5"/>
  <c r="J12" i="5"/>
  <c r="E12" i="5"/>
  <c r="G12" i="5"/>
  <c r="C12" i="5"/>
  <c r="K12" i="5"/>
  <c r="M13" i="5"/>
  <c r="B13" i="6" s="1"/>
  <c r="K13" i="5"/>
  <c r="I13" i="5"/>
  <c r="D13" i="5"/>
  <c r="E13" i="5"/>
  <c r="J13" i="5"/>
  <c r="H13" i="5"/>
  <c r="G13" i="5"/>
  <c r="L13" i="5"/>
  <c r="C13" i="5"/>
  <c r="F13" i="5"/>
  <c r="C16" i="5"/>
  <c r="E16" i="5"/>
  <c r="G16" i="5"/>
  <c r="H16" i="5"/>
  <c r="J16" i="5"/>
  <c r="I16" i="5"/>
  <c r="F16" i="5"/>
  <c r="K16" i="5"/>
  <c r="D16" i="5"/>
  <c r="L16" i="5"/>
  <c r="M16" i="5"/>
  <c r="B16" i="6" s="1"/>
  <c r="N15" i="4"/>
  <c r="N12" i="4"/>
  <c r="N13" i="4"/>
  <c r="N18" i="4"/>
  <c r="N7" i="4"/>
  <c r="N9" i="4"/>
  <c r="N10" i="4"/>
  <c r="N14" i="4"/>
  <c r="N11" i="4"/>
  <c r="N17" i="4"/>
  <c r="N8" i="4"/>
  <c r="N5" i="4"/>
  <c r="N16" i="4"/>
  <c r="B20" i="4"/>
  <c r="B46" i="4" s="1"/>
  <c r="B51" i="4" s="1"/>
  <c r="J6" i="4"/>
  <c r="J20" i="4" s="1"/>
  <c r="J46" i="4" s="1"/>
  <c r="J51" i="4" s="1"/>
  <c r="G6" i="4"/>
  <c r="G20" i="4" s="1"/>
  <c r="G46" i="4" s="1"/>
  <c r="G51" i="4" s="1"/>
  <c r="H6" i="4"/>
  <c r="H20" i="4" s="1"/>
  <c r="H46" i="4" s="1"/>
  <c r="H51" i="4" s="1"/>
  <c r="F6" i="4"/>
  <c r="F20" i="4" s="1"/>
  <c r="F46" i="4" s="1"/>
  <c r="F51" i="4" s="1"/>
  <c r="I6" i="4"/>
  <c r="I20" i="4" s="1"/>
  <c r="I46" i="4" s="1"/>
  <c r="I51" i="4" s="1"/>
  <c r="K6" i="4"/>
  <c r="K20" i="4" s="1"/>
  <c r="K46" i="4" s="1"/>
  <c r="K51" i="4" s="1"/>
  <c r="C6" i="4"/>
  <c r="C20" i="4" s="1"/>
  <c r="C46" i="4" s="1"/>
  <c r="C51" i="4" s="1"/>
  <c r="E6" i="4"/>
  <c r="E20" i="4" s="1"/>
  <c r="E46" i="4" s="1"/>
  <c r="E51" i="4" s="1"/>
  <c r="D6" i="4"/>
  <c r="D20" i="4" s="1"/>
  <c r="D46" i="4" s="1"/>
  <c r="D51" i="4" s="1"/>
  <c r="M6" i="4"/>
  <c r="B6" i="5" s="1"/>
  <c r="L6" i="4"/>
  <c r="L20" i="4" s="1"/>
  <c r="L46" i="4" s="1"/>
  <c r="L51" i="4" s="1"/>
  <c r="F58" i="1" l="1"/>
  <c r="G52" i="1" s="1"/>
  <c r="G54" i="1" s="1"/>
  <c r="E7" i="5"/>
  <c r="L7" i="5"/>
  <c r="H7" i="5"/>
  <c r="C7" i="5"/>
  <c r="M7" i="5"/>
  <c r="K7" i="5"/>
  <c r="F7" i="5"/>
  <c r="I7" i="5"/>
  <c r="G7" i="5"/>
  <c r="J7" i="5"/>
  <c r="N13" i="5"/>
  <c r="N5" i="5"/>
  <c r="K16" i="6"/>
  <c r="L16" i="6"/>
  <c r="C16" i="6"/>
  <c r="G16" i="6"/>
  <c r="F16" i="6"/>
  <c r="D16" i="6"/>
  <c r="M16" i="6"/>
  <c r="B16" i="7" s="1"/>
  <c r="I16" i="6"/>
  <c r="J16" i="6"/>
  <c r="E16" i="6"/>
  <c r="H16" i="6"/>
  <c r="F17" i="6"/>
  <c r="J17" i="6"/>
  <c r="K17" i="6"/>
  <c r="H17" i="6"/>
  <c r="E17" i="6"/>
  <c r="L17" i="6"/>
  <c r="I17" i="6"/>
  <c r="C17" i="6"/>
  <c r="M17" i="6"/>
  <c r="B17" i="7" s="1"/>
  <c r="G17" i="6"/>
  <c r="D17" i="6"/>
  <c r="N16" i="5"/>
  <c r="N9" i="5"/>
  <c r="C12" i="6"/>
  <c r="G12" i="6"/>
  <c r="K12" i="6"/>
  <c r="L12" i="6"/>
  <c r="E12" i="6"/>
  <c r="J12" i="6"/>
  <c r="H12" i="6"/>
  <c r="F12" i="6"/>
  <c r="M12" i="6"/>
  <c r="B12" i="7" s="1"/>
  <c r="D12" i="6"/>
  <c r="I12" i="6"/>
  <c r="I5" i="6"/>
  <c r="M5" i="6"/>
  <c r="E5" i="6"/>
  <c r="K5" i="6"/>
  <c r="L5" i="6"/>
  <c r="F5" i="6"/>
  <c r="C5" i="6"/>
  <c r="D5" i="6"/>
  <c r="J5" i="6"/>
  <c r="G5" i="6"/>
  <c r="H5" i="6"/>
  <c r="K8" i="6"/>
  <c r="C8" i="6"/>
  <c r="F8" i="6"/>
  <c r="G8" i="6"/>
  <c r="H8" i="6"/>
  <c r="E8" i="6"/>
  <c r="L8" i="6"/>
  <c r="I8" i="6"/>
  <c r="J8" i="6"/>
  <c r="M8" i="6"/>
  <c r="B8" i="7" s="1"/>
  <c r="D8" i="6"/>
  <c r="K11" i="6"/>
  <c r="D11" i="6"/>
  <c r="H11" i="6"/>
  <c r="L11" i="6"/>
  <c r="M11" i="6"/>
  <c r="B11" i="7" s="1"/>
  <c r="C11" i="6"/>
  <c r="E11" i="6"/>
  <c r="J11" i="6"/>
  <c r="F11" i="6"/>
  <c r="G11" i="6"/>
  <c r="I11" i="6"/>
  <c r="L7" i="6"/>
  <c r="D7" i="6"/>
  <c r="G7" i="6"/>
  <c r="H7" i="6"/>
  <c r="M7" i="6"/>
  <c r="B7" i="7" s="1"/>
  <c r="K7" i="6"/>
  <c r="C7" i="6"/>
  <c r="F7" i="6"/>
  <c r="E7" i="6"/>
  <c r="J7" i="6"/>
  <c r="I7" i="6"/>
  <c r="F9" i="6"/>
  <c r="E9" i="6"/>
  <c r="L9" i="6"/>
  <c r="C9" i="6"/>
  <c r="M9" i="6"/>
  <c r="B9" i="7" s="1"/>
  <c r="G9" i="6"/>
  <c r="D9" i="6"/>
  <c r="J9" i="6"/>
  <c r="K9" i="6"/>
  <c r="H9" i="6"/>
  <c r="I9" i="6"/>
  <c r="N12" i="5"/>
  <c r="N8" i="5"/>
  <c r="J13" i="6"/>
  <c r="F13" i="6"/>
  <c r="C13" i="6"/>
  <c r="M13" i="6"/>
  <c r="B13" i="7" s="1"/>
  <c r="G13" i="6"/>
  <c r="D13" i="6"/>
  <c r="K13" i="6"/>
  <c r="H13" i="6"/>
  <c r="E13" i="6"/>
  <c r="L13" i="6"/>
  <c r="I13" i="6"/>
  <c r="N17" i="5"/>
  <c r="M20" i="4"/>
  <c r="M46" i="4" s="1"/>
  <c r="M51" i="4" s="1"/>
  <c r="N51" i="4" s="1"/>
  <c r="N11" i="5"/>
  <c r="K6" i="5"/>
  <c r="I6" i="5"/>
  <c r="M6" i="5"/>
  <c r="B6" i="6" s="1"/>
  <c r="L6" i="5"/>
  <c r="G6" i="5"/>
  <c r="D6" i="5"/>
  <c r="E6" i="5"/>
  <c r="F6" i="5"/>
  <c r="C6" i="5"/>
  <c r="J6" i="5"/>
  <c r="H6" i="5"/>
  <c r="N6" i="4"/>
  <c r="N20" i="4" s="1"/>
  <c r="G58" i="1" l="1"/>
  <c r="H52" i="1" s="1"/>
  <c r="H54" i="1" s="1"/>
  <c r="N12" i="6"/>
  <c r="N7" i="5"/>
  <c r="N13" i="6"/>
  <c r="N46" i="4"/>
  <c r="B7" i="8"/>
  <c r="D7" i="8" s="1"/>
  <c r="N7" i="6"/>
  <c r="N9" i="6"/>
  <c r="L13" i="7"/>
  <c r="K13" i="7"/>
  <c r="M13" i="7"/>
  <c r="G13" i="7"/>
  <c r="I13" i="7"/>
  <c r="H13" i="7"/>
  <c r="C13" i="7"/>
  <c r="J13" i="7"/>
  <c r="E13" i="7"/>
  <c r="D13" i="7"/>
  <c r="F13" i="7"/>
  <c r="K12" i="7"/>
  <c r="C12" i="7"/>
  <c r="M12" i="7"/>
  <c r="E12" i="7"/>
  <c r="G12" i="7"/>
  <c r="I12" i="7"/>
  <c r="H12" i="7"/>
  <c r="F12" i="7"/>
  <c r="D12" i="7"/>
  <c r="L12" i="7"/>
  <c r="J12" i="7"/>
  <c r="K6" i="6"/>
  <c r="M6" i="6"/>
  <c r="B6" i="7" s="1"/>
  <c r="E6" i="6"/>
  <c r="C6" i="6"/>
  <c r="G6" i="6"/>
  <c r="J6" i="6"/>
  <c r="I6" i="6"/>
  <c r="H6" i="6"/>
  <c r="F6" i="6"/>
  <c r="D6" i="6"/>
  <c r="L6" i="6"/>
  <c r="I8" i="7"/>
  <c r="K8" i="7"/>
  <c r="C8" i="7"/>
  <c r="M8" i="7"/>
  <c r="E8" i="7"/>
  <c r="G8" i="7"/>
  <c r="D8" i="7"/>
  <c r="J8" i="7"/>
  <c r="L8" i="7"/>
  <c r="F8" i="7"/>
  <c r="H8" i="7"/>
  <c r="N5" i="6"/>
  <c r="B5" i="7"/>
  <c r="N11" i="6"/>
  <c r="N8" i="6"/>
  <c r="N16" i="6"/>
  <c r="L9" i="7"/>
  <c r="G9" i="7"/>
  <c r="F9" i="7"/>
  <c r="E9" i="7"/>
  <c r="C9" i="7"/>
  <c r="H9" i="7"/>
  <c r="M9" i="7"/>
  <c r="D9" i="7"/>
  <c r="K9" i="7"/>
  <c r="J9" i="7"/>
  <c r="I9" i="7"/>
  <c r="G7" i="7"/>
  <c r="F7" i="7"/>
  <c r="M7" i="7"/>
  <c r="L7" i="7"/>
  <c r="C7" i="7"/>
  <c r="I7" i="7"/>
  <c r="H7" i="7"/>
  <c r="E7" i="7"/>
  <c r="D7" i="7"/>
  <c r="K7" i="7"/>
  <c r="J7" i="7"/>
  <c r="K16" i="7"/>
  <c r="C16" i="7"/>
  <c r="M16" i="7"/>
  <c r="E16" i="7"/>
  <c r="G16" i="7"/>
  <c r="I16" i="7"/>
  <c r="L16" i="7"/>
  <c r="H16" i="7"/>
  <c r="J16" i="7"/>
  <c r="D16" i="7"/>
  <c r="F16" i="7"/>
  <c r="E11" i="7"/>
  <c r="L11" i="7"/>
  <c r="F11" i="7"/>
  <c r="H11" i="7"/>
  <c r="K11" i="7"/>
  <c r="M11" i="7"/>
  <c r="D11" i="7"/>
  <c r="G11" i="7"/>
  <c r="I11" i="7"/>
  <c r="C11" i="7"/>
  <c r="J11" i="7"/>
  <c r="L17" i="7"/>
  <c r="E17" i="7"/>
  <c r="K17" i="7"/>
  <c r="J17" i="7"/>
  <c r="H17" i="7"/>
  <c r="G17" i="7"/>
  <c r="F17" i="7"/>
  <c r="M17" i="7"/>
  <c r="D17" i="7"/>
  <c r="C17" i="7"/>
  <c r="I17" i="7"/>
  <c r="N17" i="6"/>
  <c r="N6" i="5"/>
  <c r="H58" i="1" l="1"/>
  <c r="I52" i="1" s="1"/>
  <c r="I54" i="1" s="1"/>
  <c r="N11" i="7"/>
  <c r="N16" i="7"/>
  <c r="N12" i="7"/>
  <c r="E15" i="8"/>
  <c r="E20" i="8"/>
  <c r="E21" i="8"/>
  <c r="E18" i="8"/>
  <c r="E19" i="8"/>
  <c r="E25" i="8"/>
  <c r="E22" i="8"/>
  <c r="E23" i="8"/>
  <c r="E24" i="8"/>
  <c r="E26" i="8"/>
  <c r="E14" i="8"/>
  <c r="E16" i="8"/>
  <c r="E17" i="8"/>
  <c r="N7" i="7"/>
  <c r="N13" i="7"/>
  <c r="N17" i="7"/>
  <c r="N9" i="7"/>
  <c r="N8" i="7"/>
  <c r="N6" i="6"/>
  <c r="K6" i="7"/>
  <c r="E6" i="7"/>
  <c r="J6" i="7"/>
  <c r="L6" i="7"/>
  <c r="C6" i="7"/>
  <c r="F6" i="7"/>
  <c r="G6" i="7"/>
  <c r="I6" i="7"/>
  <c r="H6" i="7"/>
  <c r="M6" i="7"/>
  <c r="D6" i="7"/>
  <c r="C5" i="7"/>
  <c r="J5" i="7"/>
  <c r="M5" i="7"/>
  <c r="F5" i="7"/>
  <c r="I5" i="7"/>
  <c r="L5" i="7"/>
  <c r="K5" i="7"/>
  <c r="E5" i="7"/>
  <c r="H5" i="7"/>
  <c r="G5" i="7"/>
  <c r="D5" i="7"/>
  <c r="K10" i="5"/>
  <c r="C10" i="5"/>
  <c r="M10" i="5"/>
  <c r="B10" i="6" s="1"/>
  <c r="F10" i="5"/>
  <c r="I10" i="5"/>
  <c r="H10" i="5"/>
  <c r="L10" i="5"/>
  <c r="E10" i="5"/>
  <c r="J10" i="5"/>
  <c r="G10" i="5"/>
  <c r="D10" i="5"/>
  <c r="I58" i="1" l="1"/>
  <c r="J52" i="1" s="1"/>
  <c r="J54" i="1" s="1"/>
  <c r="N6" i="7"/>
  <c r="K10" i="6"/>
  <c r="E10" i="6"/>
  <c r="L10" i="6"/>
  <c r="G10" i="6"/>
  <c r="M10" i="6"/>
  <c r="H10" i="6"/>
  <c r="C10" i="6"/>
  <c r="I10" i="6"/>
  <c r="D10" i="6"/>
  <c r="J10" i="6"/>
  <c r="F10" i="6"/>
  <c r="N5" i="7"/>
  <c r="N10" i="5"/>
  <c r="H15" i="5"/>
  <c r="I15" i="5"/>
  <c r="C15" i="5"/>
  <c r="M15" i="5"/>
  <c r="B15" i="6" s="1"/>
  <c r="F15" i="5"/>
  <c r="L15" i="5"/>
  <c r="G15" i="5"/>
  <c r="K15" i="5"/>
  <c r="D15" i="5"/>
  <c r="E15" i="5"/>
  <c r="J15" i="5"/>
  <c r="C14" i="5"/>
  <c r="M14" i="5"/>
  <c r="B14" i="6" s="1"/>
  <c r="D14" i="5"/>
  <c r="L14" i="5"/>
  <c r="K14" i="5"/>
  <c r="E14" i="5"/>
  <c r="G14" i="5"/>
  <c r="B18" i="5" s="1"/>
  <c r="J14" i="5"/>
  <c r="I14" i="5"/>
  <c r="H14" i="5"/>
  <c r="F14" i="5"/>
  <c r="J58" i="1" l="1"/>
  <c r="K52" i="1" s="1"/>
  <c r="K54" i="1" s="1"/>
  <c r="G15" i="6"/>
  <c r="L15" i="6"/>
  <c r="M15" i="6"/>
  <c r="B15" i="7" s="1"/>
  <c r="D15" i="6"/>
  <c r="H15" i="6"/>
  <c r="J15" i="6"/>
  <c r="K15" i="6"/>
  <c r="F15" i="6"/>
  <c r="I15" i="6"/>
  <c r="C15" i="6"/>
  <c r="E15" i="6"/>
  <c r="B10" i="7"/>
  <c r="M14" i="6"/>
  <c r="B14" i="7" s="1"/>
  <c r="H14" i="6"/>
  <c r="C14" i="6"/>
  <c r="I14" i="6"/>
  <c r="D14" i="6"/>
  <c r="K14" i="6"/>
  <c r="E14" i="6"/>
  <c r="L14" i="6"/>
  <c r="G14" i="6"/>
  <c r="F14" i="6"/>
  <c r="J14" i="6"/>
  <c r="N10" i="6"/>
  <c r="N15" i="5"/>
  <c r="N14" i="5"/>
  <c r="K58" i="1" l="1"/>
  <c r="L52" i="1" s="1"/>
  <c r="L54" i="1" s="1"/>
  <c r="G14" i="7"/>
  <c r="M14" i="7"/>
  <c r="E14" i="7"/>
  <c r="K14" i="7"/>
  <c r="I14" i="7"/>
  <c r="J14" i="7"/>
  <c r="H14" i="7"/>
  <c r="C14" i="7"/>
  <c r="L14" i="7"/>
  <c r="F14" i="7"/>
  <c r="D14" i="7"/>
  <c r="N14" i="6"/>
  <c r="I15" i="7"/>
  <c r="H15" i="7"/>
  <c r="G15" i="7"/>
  <c r="F15" i="7"/>
  <c r="E15" i="7"/>
  <c r="D15" i="7"/>
  <c r="C15" i="7"/>
  <c r="M15" i="7"/>
  <c r="L15" i="7"/>
  <c r="K15" i="7"/>
  <c r="J15" i="7"/>
  <c r="N15" i="6"/>
  <c r="K10" i="7"/>
  <c r="G10" i="7"/>
  <c r="M10" i="7"/>
  <c r="H10" i="7"/>
  <c r="L10" i="7"/>
  <c r="E10" i="7"/>
  <c r="C10" i="7"/>
  <c r="J10" i="7"/>
  <c r="D10" i="7"/>
  <c r="F10" i="7"/>
  <c r="I10" i="7"/>
  <c r="J18" i="5"/>
  <c r="J20" i="5" s="1"/>
  <c r="J46" i="5" s="1"/>
  <c r="J51" i="5" s="1"/>
  <c r="L18" i="5"/>
  <c r="L20" i="5" s="1"/>
  <c r="L46" i="5" s="1"/>
  <c r="L51" i="5" s="1"/>
  <c r="F18" i="5"/>
  <c r="F20" i="5" s="1"/>
  <c r="F46" i="5" s="1"/>
  <c r="F51" i="5" s="1"/>
  <c r="H18" i="5"/>
  <c r="H20" i="5" s="1"/>
  <c r="H46" i="5" s="1"/>
  <c r="H51" i="5" s="1"/>
  <c r="C18" i="5"/>
  <c r="C20" i="5" s="1"/>
  <c r="C46" i="5" s="1"/>
  <c r="C51" i="5" s="1"/>
  <c r="G18" i="5"/>
  <c r="G20" i="5" s="1"/>
  <c r="G46" i="5" s="1"/>
  <c r="G51" i="5" s="1"/>
  <c r="E18" i="5"/>
  <c r="E20" i="5" s="1"/>
  <c r="E46" i="5" s="1"/>
  <c r="E51" i="5" s="1"/>
  <c r="D18" i="5"/>
  <c r="D20" i="5" s="1"/>
  <c r="D46" i="5" s="1"/>
  <c r="D51" i="5" s="1"/>
  <c r="K18" i="5"/>
  <c r="K20" i="5" s="1"/>
  <c r="K46" i="5" s="1"/>
  <c r="K51" i="5" s="1"/>
  <c r="I18" i="5"/>
  <c r="I20" i="5" s="1"/>
  <c r="I46" i="5" s="1"/>
  <c r="I51" i="5" s="1"/>
  <c r="M18" i="5"/>
  <c r="B20" i="5"/>
  <c r="B46" i="5" s="1"/>
  <c r="B51" i="5" s="1"/>
  <c r="M52" i="1" l="1"/>
  <c r="M54" i="1" s="1"/>
  <c r="L58" i="1"/>
  <c r="N15" i="7"/>
  <c r="M20" i="5"/>
  <c r="M46" i="5" s="1"/>
  <c r="M51" i="5" s="1"/>
  <c r="N51" i="5" s="1"/>
  <c r="B18" i="6"/>
  <c r="N14" i="7"/>
  <c r="N10" i="7"/>
  <c r="N18" i="5"/>
  <c r="N20" i="5" s="1"/>
  <c r="M58" i="1" l="1"/>
  <c r="B52" i="2" s="1"/>
  <c r="B54" i="2" s="1"/>
  <c r="B58" i="2" s="1"/>
  <c r="C52" i="2" s="1"/>
  <c r="C54" i="2" s="1"/>
  <c r="C58" i="2" s="1"/>
  <c r="D52" i="2" s="1"/>
  <c r="D54" i="2" s="1"/>
  <c r="D58" i="2" s="1"/>
  <c r="E52" i="2" s="1"/>
  <c r="E54" i="2" s="1"/>
  <c r="E58" i="2" s="1"/>
  <c r="F52" i="2" s="1"/>
  <c r="F54" i="2" s="1"/>
  <c r="F58" i="2" s="1"/>
  <c r="G52" i="2" s="1"/>
  <c r="G54" i="2" s="1"/>
  <c r="G58" i="2" s="1"/>
  <c r="H52" i="2" s="1"/>
  <c r="H54" i="2" s="1"/>
  <c r="H58" i="2" s="1"/>
  <c r="I52" i="2" s="1"/>
  <c r="I54" i="2" s="1"/>
  <c r="I58" i="2" s="1"/>
  <c r="J52" i="2" s="1"/>
  <c r="J54" i="2" s="1"/>
  <c r="J58" i="2" s="1"/>
  <c r="K52" i="2" s="1"/>
  <c r="K54" i="2" s="1"/>
  <c r="K58" i="2" s="1"/>
  <c r="L52" i="2" s="1"/>
  <c r="L54" i="2" s="1"/>
  <c r="L58" i="2" s="1"/>
  <c r="M52" i="2" s="1"/>
  <c r="M54" i="2" s="1"/>
  <c r="M58" i="2" s="1"/>
  <c r="B52" i="3" s="1"/>
  <c r="B54" i="3" s="1"/>
  <c r="N46" i="5"/>
  <c r="B8" i="8"/>
  <c r="D8" i="8" s="1"/>
  <c r="E18" i="6"/>
  <c r="E20" i="6" s="1"/>
  <c r="E46" i="6" s="1"/>
  <c r="E51" i="6" s="1"/>
  <c r="M18" i="6"/>
  <c r="F18" i="6"/>
  <c r="F20" i="6" s="1"/>
  <c r="F46" i="6" s="1"/>
  <c r="F51" i="6" s="1"/>
  <c r="L18" i="6"/>
  <c r="L20" i="6" s="1"/>
  <c r="L46" i="6" s="1"/>
  <c r="L51" i="6" s="1"/>
  <c r="J18" i="6"/>
  <c r="J20" i="6" s="1"/>
  <c r="J46" i="6" s="1"/>
  <c r="J51" i="6" s="1"/>
  <c r="C18" i="6"/>
  <c r="C20" i="6" s="1"/>
  <c r="C46" i="6" s="1"/>
  <c r="C51" i="6" s="1"/>
  <c r="G18" i="6"/>
  <c r="G20" i="6" s="1"/>
  <c r="G46" i="6" s="1"/>
  <c r="G51" i="6" s="1"/>
  <c r="D18" i="6"/>
  <c r="D20" i="6" s="1"/>
  <c r="D46" i="6" s="1"/>
  <c r="D51" i="6" s="1"/>
  <c r="K18" i="6"/>
  <c r="K20" i="6" s="1"/>
  <c r="K46" i="6" s="1"/>
  <c r="K51" i="6" s="1"/>
  <c r="H18" i="6"/>
  <c r="H20" i="6" s="1"/>
  <c r="H46" i="6" s="1"/>
  <c r="H51" i="6" s="1"/>
  <c r="B20" i="6"/>
  <c r="B46" i="6" s="1"/>
  <c r="B51" i="6" s="1"/>
  <c r="I18" i="6"/>
  <c r="I20" i="6" s="1"/>
  <c r="I46" i="6" s="1"/>
  <c r="I51" i="6" s="1"/>
  <c r="B58" i="3" l="1"/>
  <c r="C52" i="3" s="1"/>
  <c r="C54" i="3" s="1"/>
  <c r="F23" i="8"/>
  <c r="F15" i="8"/>
  <c r="F25" i="8"/>
  <c r="F18" i="8"/>
  <c r="F16" i="8"/>
  <c r="F24" i="8"/>
  <c r="F22" i="8"/>
  <c r="F20" i="8"/>
  <c r="F17" i="8"/>
  <c r="F26" i="8"/>
  <c r="F19" i="8"/>
  <c r="F14" i="8"/>
  <c r="F21" i="8"/>
  <c r="B18" i="7"/>
  <c r="M20" i="6"/>
  <c r="M46" i="6" s="1"/>
  <c r="M51" i="6" s="1"/>
  <c r="N51" i="6" s="1"/>
  <c r="N18" i="6"/>
  <c r="N20" i="6" s="1"/>
  <c r="C58" i="3" l="1"/>
  <c r="D52" i="3" s="1"/>
  <c r="D54" i="3" s="1"/>
  <c r="D58" i="3" s="1"/>
  <c r="E52" i="3" s="1"/>
  <c r="E54" i="3" s="1"/>
  <c r="E58" i="3" s="1"/>
  <c r="F52" i="3" s="1"/>
  <c r="F54" i="3" s="1"/>
  <c r="N46" i="6"/>
  <c r="B9" i="8"/>
  <c r="D9" i="8" s="1"/>
  <c r="L18" i="7"/>
  <c r="L20" i="7" s="1"/>
  <c r="L46" i="7" s="1"/>
  <c r="L51" i="7" s="1"/>
  <c r="I18" i="7"/>
  <c r="I20" i="7" s="1"/>
  <c r="I46" i="7" s="1"/>
  <c r="I51" i="7" s="1"/>
  <c r="C18" i="7"/>
  <c r="C20" i="7" s="1"/>
  <c r="C46" i="7" s="1"/>
  <c r="C51" i="7" s="1"/>
  <c r="M18" i="7"/>
  <c r="M20" i="7" s="1"/>
  <c r="M46" i="7" s="1"/>
  <c r="M51" i="7" s="1"/>
  <c r="F18" i="7"/>
  <c r="F20" i="7" s="1"/>
  <c r="F46" i="7" s="1"/>
  <c r="F51" i="7" s="1"/>
  <c r="G18" i="7"/>
  <c r="G20" i="7" s="1"/>
  <c r="G46" i="7" s="1"/>
  <c r="G51" i="7" s="1"/>
  <c r="D18" i="7"/>
  <c r="D20" i="7" s="1"/>
  <c r="D46" i="7" s="1"/>
  <c r="D51" i="7" s="1"/>
  <c r="J18" i="7"/>
  <c r="J20" i="7" s="1"/>
  <c r="J46" i="7" s="1"/>
  <c r="J51" i="7" s="1"/>
  <c r="K18" i="7"/>
  <c r="K20" i="7" s="1"/>
  <c r="K46" i="7" s="1"/>
  <c r="K51" i="7" s="1"/>
  <c r="H18" i="7"/>
  <c r="H20" i="7" s="1"/>
  <c r="H46" i="7" s="1"/>
  <c r="H51" i="7" s="1"/>
  <c r="E18" i="7"/>
  <c r="E20" i="7" s="1"/>
  <c r="E46" i="7" s="1"/>
  <c r="E51" i="7" s="1"/>
  <c r="B20" i="7"/>
  <c r="B46" i="7" s="1"/>
  <c r="B51" i="7" s="1"/>
  <c r="N51" i="7" l="1"/>
  <c r="F58" i="3"/>
  <c r="G52" i="3" s="1"/>
  <c r="G54" i="3" s="1"/>
  <c r="G26" i="8"/>
  <c r="G22" i="8"/>
  <c r="G18" i="8"/>
  <c r="G19" i="8"/>
  <c r="G20" i="8"/>
  <c r="G21" i="8"/>
  <c r="G23" i="8"/>
  <c r="G16" i="8"/>
  <c r="G25" i="8"/>
  <c r="G17" i="8"/>
  <c r="G24" i="8"/>
  <c r="G14" i="8"/>
  <c r="G15" i="8"/>
  <c r="N18" i="7"/>
  <c r="N20" i="7" s="1"/>
  <c r="G58" i="3" l="1"/>
  <c r="H52" i="3" s="1"/>
  <c r="H54" i="3" s="1"/>
  <c r="N46" i="7"/>
  <c r="B10" i="8"/>
  <c r="D10" i="8" s="1"/>
  <c r="H58" i="3" l="1"/>
  <c r="I52" i="3" s="1"/>
  <c r="I54" i="3" s="1"/>
  <c r="H23" i="8"/>
  <c r="H19" i="8"/>
  <c r="H17" i="8"/>
  <c r="H22" i="8"/>
  <c r="H24" i="8"/>
  <c r="H20" i="8"/>
  <c r="H16" i="8"/>
  <c r="H25" i="8"/>
  <c r="H21" i="8"/>
  <c r="H18" i="8"/>
  <c r="H26" i="8"/>
  <c r="H14" i="8"/>
  <c r="H15" i="8"/>
  <c r="I58" i="3" l="1"/>
  <c r="J52" i="3" s="1"/>
  <c r="J54" i="3" s="1"/>
  <c r="J58" i="3" l="1"/>
  <c r="K52" i="3" s="1"/>
  <c r="K54" i="3" s="1"/>
  <c r="K58" i="3" l="1"/>
  <c r="L52" i="3" s="1"/>
  <c r="L54" i="3" s="1"/>
  <c r="L58" i="3" l="1"/>
  <c r="M52" i="3" s="1"/>
  <c r="M54" i="3" s="1"/>
  <c r="M58" i="3" s="1"/>
  <c r="B52" i="4" s="1"/>
  <c r="B54" i="4" s="1"/>
  <c r="B58" i="4" s="1"/>
  <c r="C52" i="4" s="1"/>
  <c r="C54" i="4" s="1"/>
  <c r="C58" i="4" s="1"/>
  <c r="D52" i="4" s="1"/>
  <c r="D54" i="4" s="1"/>
  <c r="D58" i="4" s="1"/>
  <c r="E52" i="4" s="1"/>
  <c r="E54" i="4" s="1"/>
  <c r="E58" i="4" s="1"/>
  <c r="F52" i="4" s="1"/>
  <c r="F54" i="4" s="1"/>
  <c r="F58" i="4" s="1"/>
  <c r="G52" i="4" s="1"/>
  <c r="G54" i="4" s="1"/>
  <c r="G58" i="4" s="1"/>
  <c r="H52" i="4" s="1"/>
  <c r="H54" i="4" s="1"/>
  <c r="H58" i="4" s="1"/>
  <c r="I52" i="4" s="1"/>
  <c r="I54" i="4" s="1"/>
  <c r="I58" i="4" s="1"/>
  <c r="J52" i="4" s="1"/>
  <c r="J54" i="4" s="1"/>
  <c r="J58" i="4" s="1"/>
  <c r="K52" i="4" s="1"/>
  <c r="K54" i="4" s="1"/>
  <c r="K58" i="4" s="1"/>
  <c r="L52" i="4" s="1"/>
  <c r="L54" i="4" s="1"/>
  <c r="L58" i="4" s="1"/>
  <c r="M52" i="4" s="1"/>
  <c r="M54" i="4" s="1"/>
  <c r="M58" i="4" s="1"/>
  <c r="B52" i="5" s="1"/>
  <c r="B54" i="5" s="1"/>
  <c r="B58" i="5" s="1"/>
  <c r="C52" i="5" s="1"/>
  <c r="C54" i="5" s="1"/>
  <c r="C58" i="5" s="1"/>
  <c r="D52" i="5" s="1"/>
  <c r="D54" i="5" s="1"/>
  <c r="D58" i="5" s="1"/>
  <c r="E52" i="5" s="1"/>
  <c r="E54" i="5" s="1"/>
  <c r="E58" i="5" s="1"/>
  <c r="F52" i="5" s="1"/>
  <c r="F54" i="5" s="1"/>
  <c r="F58" i="5" s="1"/>
  <c r="G52" i="5" s="1"/>
  <c r="G54" i="5" s="1"/>
  <c r="G58" i="5" s="1"/>
  <c r="H52" i="5" s="1"/>
  <c r="H54" i="5" s="1"/>
  <c r="H58" i="5" s="1"/>
  <c r="I52" i="5" s="1"/>
  <c r="I54" i="5" s="1"/>
  <c r="I58" i="5" s="1"/>
  <c r="J52" i="5" s="1"/>
  <c r="J54" i="5" s="1"/>
  <c r="J58" i="5" s="1"/>
  <c r="K52" i="5" s="1"/>
  <c r="K54" i="5" s="1"/>
  <c r="K58" i="5" s="1"/>
  <c r="L52" i="5" s="1"/>
  <c r="L54" i="5" s="1"/>
  <c r="L58" i="5" s="1"/>
  <c r="M52" i="5" s="1"/>
  <c r="M54" i="5" s="1"/>
  <c r="M58" i="5" s="1"/>
  <c r="B52" i="6" s="1"/>
  <c r="B54" i="6" s="1"/>
  <c r="B58" i="6" s="1"/>
  <c r="C52" i="6" s="1"/>
  <c r="C54" i="6" s="1"/>
  <c r="C58" i="6" s="1"/>
  <c r="D52" i="6" s="1"/>
  <c r="D54" i="6" s="1"/>
  <c r="D58" i="6" s="1"/>
  <c r="E52" i="6" s="1"/>
  <c r="E54" i="6" s="1"/>
  <c r="E58" i="6" s="1"/>
  <c r="F52" i="6" s="1"/>
  <c r="F54" i="6" s="1"/>
  <c r="F58" i="6" s="1"/>
  <c r="G52" i="6" s="1"/>
  <c r="G54" i="6" s="1"/>
  <c r="G58" i="6" s="1"/>
  <c r="H52" i="6" s="1"/>
  <c r="H54" i="6" s="1"/>
  <c r="H58" i="6" s="1"/>
  <c r="I52" i="6" s="1"/>
  <c r="I54" i="6" s="1"/>
  <c r="I58" i="6" s="1"/>
  <c r="J52" i="6" s="1"/>
  <c r="J54" i="6" s="1"/>
  <c r="J58" i="6" s="1"/>
  <c r="K52" i="6" s="1"/>
  <c r="K54" i="6" s="1"/>
  <c r="K58" i="6" s="1"/>
  <c r="L52" i="6" s="1"/>
  <c r="L54" i="6" s="1"/>
  <c r="L58" i="6" s="1"/>
  <c r="M52" i="6" s="1"/>
  <c r="M54" i="6" s="1"/>
  <c r="M58" i="6" s="1"/>
  <c r="B52" i="7" s="1"/>
  <c r="B54" i="7" s="1"/>
  <c r="B58" i="7" s="1"/>
  <c r="C52" i="7" s="1"/>
  <c r="C54" i="7" s="1"/>
  <c r="C58" i="7" s="1"/>
  <c r="D52" i="7" s="1"/>
  <c r="D54" i="7" s="1"/>
  <c r="D58" i="7" s="1"/>
  <c r="E52" i="7" s="1"/>
  <c r="E54" i="7" s="1"/>
  <c r="E58" i="7" s="1"/>
  <c r="F52" i="7" s="1"/>
  <c r="F54" i="7" s="1"/>
  <c r="F58" i="7" s="1"/>
  <c r="G52" i="7" s="1"/>
  <c r="G54" i="7" s="1"/>
  <c r="G58" i="7" s="1"/>
  <c r="H52" i="7" s="1"/>
  <c r="H54" i="7" s="1"/>
  <c r="H58" i="7" s="1"/>
  <c r="I52" i="7" s="1"/>
  <c r="I54" i="7" s="1"/>
  <c r="I58" i="7" s="1"/>
  <c r="J52" i="7" s="1"/>
  <c r="J54" i="7" s="1"/>
  <c r="J58" i="7" s="1"/>
  <c r="K52" i="7" s="1"/>
  <c r="K54" i="7" s="1"/>
  <c r="K58" i="7" s="1"/>
  <c r="L52" i="7" s="1"/>
  <c r="L54" i="7" s="1"/>
  <c r="L58" i="7" s="1"/>
  <c r="M52" i="7" s="1"/>
  <c r="M54" i="7" s="1"/>
  <c r="M58" i="7" s="1"/>
  <c r="I28" i="8"/>
  <c r="I30" i="8"/>
  <c r="I31" i="8" s="1"/>
  <c r="I34" i="8" s="1"/>
</calcChain>
</file>

<file path=xl/sharedStrings.xml><?xml version="1.0" encoding="utf-8"?>
<sst xmlns="http://schemas.openxmlformats.org/spreadsheetml/2006/main" count="631" uniqueCount="186">
  <si>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</si>
  <si>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</si>
  <si>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</si>
  <si>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</si>
  <si>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</si>
  <si>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</si>
  <si>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</si>
  <si>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</si>
  <si>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</si>
  <si>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</si>
  <si>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</si>
  <si>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</si>
  <si>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</si>
  <si>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</si>
  <si>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</si>
  <si>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</si>
  <si>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</si>
  <si>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</si>
  <si>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</si>
  <si>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</si>
  <si>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</si>
  <si>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</si>
  <si>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</si>
  <si>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</si>
  <si>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</si>
  <si>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</si>
  <si>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</si>
  <si>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</si>
  <si>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</si>
  <si>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</si>
  <si>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</si>
  <si>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</si>
  <si>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</si>
  <si>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</si>
  <si>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</si>
  <si>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</si>
  <si>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</si>
  <si>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</si>
  <si>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</si>
  <si>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</si>
  <si>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</si>
  <si>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</si>
  <si>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</si>
  <si>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</si>
  <si>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</si>
  <si>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</si>
  <si>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</si>
  <si>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</si>
  <si>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</si>
  <si>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FIRST YEAR PRO FORMA BUDGET</t>
  </si>
  <si>
    <t>Expense Increase %</t>
  </si>
  <si>
    <t xml:space="preserve">       Rent Increase %</t>
  </si>
  <si>
    <t>SECOND YEAR PRO FORMA BUDGET</t>
  </si>
  <si>
    <t>THIRD YEAR PRO FORMA BUDGET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</si>
  <si>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</si>
  <si>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</si>
  <si>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</si>
  <si>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</si>
  <si>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</si>
  <si>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</si>
  <si>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</si>
  <si>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</si>
  <si>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</si>
  <si>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</si>
  <si>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</si>
  <si>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</si>
  <si>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</si>
  <si>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</si>
  <si>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</si>
  <si>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</si>
  <si>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</si>
  <si>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</si>
  <si>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</si>
  <si>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</si>
  <si>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</si>
  <si>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Month35</t>
  </si>
  <si>
    <t>Month 36</t>
  </si>
  <si>
    <t>FOURTH  YEAR PRO FORMA BUDGET</t>
  </si>
  <si>
    <t>FIFTH  YEAR PRO FORMA BUDGET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</si>
  <si>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</si>
  <si>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</si>
  <si>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</si>
  <si>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</si>
  <si>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</si>
  <si>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</si>
  <si>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</si>
  <si>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</si>
  <si>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</si>
  <si>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</si>
  <si>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48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</si>
  <si>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</si>
  <si>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</si>
  <si>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</si>
  <si>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</si>
  <si>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</si>
  <si>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</si>
  <si>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</si>
  <si>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</si>
  <si>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</si>
  <si>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</si>
  <si>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</si>
  <si>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</si>
  <si>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</si>
  <si>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Month 25</t>
  </si>
  <si>
    <t>Security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</si>
  <si>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</si>
  <si>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</si>
  <si>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</si>
  <si>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</si>
  <si>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</si>
  <si>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</si>
  <si>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</si>
  <si>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</si>
  <si>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</si>
  <si>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</si>
  <si>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</si>
  <si>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</si>
  <si>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</si>
  <si>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</si>
  <si>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</si>
  <si>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</si>
  <si>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</si>
  <si>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</si>
  <si>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</si>
  <si>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</si>
  <si>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82</t>
  </si>
  <si>
    <t>Month 83</t>
  </si>
  <si>
    <t>Month 84</t>
  </si>
  <si>
    <t>SEVENTH  YEAR PRO FORMA BUDGET</t>
  </si>
  <si>
    <t>SIXTH  YEAR PRO FORMA BUDGET</t>
  </si>
  <si>
    <t>Year 1</t>
  </si>
  <si>
    <t>Year 2</t>
  </si>
  <si>
    <t>Year 3</t>
  </si>
  <si>
    <t>Year 4</t>
  </si>
  <si>
    <t>Year 5</t>
  </si>
  <si>
    <t>Year 7</t>
  </si>
  <si>
    <t>Year 6</t>
  </si>
  <si>
    <t>Expense</t>
  </si>
  <si>
    <t>Net Income</t>
  </si>
  <si>
    <t>Cap Rate</t>
  </si>
  <si>
    <t>Income Based Value</t>
  </si>
  <si>
    <t>INVESTMENT INCOME VALUE SUMMARY</t>
  </si>
  <si>
    <t>Unit</t>
  </si>
  <si>
    <t>Monthly Rent</t>
  </si>
  <si>
    <t>FIRST YEAR REPOSITIONING PRO FORMA RENTAL INCOME</t>
  </si>
  <si>
    <t>SECOND YEAR REPOSITIONING PRO FORMA RENTAL INCOME</t>
  </si>
  <si>
    <t>Mortgage 1</t>
  </si>
  <si>
    <t>Mortgage 2</t>
  </si>
  <si>
    <t>Mortgage 1 Payment</t>
  </si>
  <si>
    <t>Mortgage 2 Payment</t>
  </si>
  <si>
    <t>Loan Amount</t>
  </si>
  <si>
    <t>Interest Rate</t>
  </si>
  <si>
    <t>Amortization Period</t>
  </si>
  <si>
    <t>Monthly Payment</t>
  </si>
  <si>
    <t>Month Beginning Cash</t>
  </si>
  <si>
    <t>Month Cash Injection</t>
  </si>
  <si>
    <t>Less Renovation Cost</t>
  </si>
  <si>
    <t>Month End Cash</t>
  </si>
  <si>
    <t>Operating Cash Flow</t>
  </si>
  <si>
    <t>Available Cash</t>
  </si>
  <si>
    <t>Less Owner Draw</t>
  </si>
  <si>
    <t>`</t>
  </si>
  <si>
    <t>Owner Draw</t>
  </si>
  <si>
    <t>Owner Cash Injection</t>
  </si>
  <si>
    <t xml:space="preserve">              Owner Net Cash Position</t>
  </si>
  <si>
    <t xml:space="preserve">          Net Cash After Renovation</t>
  </si>
  <si>
    <t xml:space="preserve">Fill in the yellow fields for the following: </t>
  </si>
  <si>
    <t>Mortgage Details</t>
  </si>
  <si>
    <t>Rents for Year 1</t>
  </si>
  <si>
    <t>Rents for Year 2</t>
  </si>
  <si>
    <r>
      <t xml:space="preserve">Income other than Rents in the </t>
    </r>
    <r>
      <rPr>
        <b/>
        <sz val="11"/>
        <color theme="1"/>
        <rFont val="Calibri"/>
        <family val="2"/>
        <scheme val="minor"/>
      </rPr>
      <t>Budget Year 1</t>
    </r>
    <r>
      <rPr>
        <sz val="11"/>
        <color theme="1"/>
        <rFont val="Calibri"/>
        <family val="2"/>
        <scheme val="minor"/>
      </rPr>
      <t xml:space="preserve"> Tab</t>
    </r>
  </si>
  <si>
    <t xml:space="preserve">Expenses </t>
  </si>
  <si>
    <t>in Budget Year 1 Tab</t>
  </si>
  <si>
    <t>Beginning Cash in Budget Year 1Tab</t>
  </si>
  <si>
    <t>Month Owner Draw In Budget Year 1 Tab</t>
  </si>
  <si>
    <t>Monthly Renovation Cost In Budget Year 1 Tab</t>
  </si>
  <si>
    <t>Month Cash Injection In Budget Year 1 Tab</t>
  </si>
  <si>
    <t>INSTRUCTIONS</t>
  </si>
  <si>
    <t>Month Cash Injection In Budget Year 2 thru Year 7 Tabs</t>
  </si>
  <si>
    <t>Monthly Renovation Cost In Budget Year 2 thru Year 7 Tabs</t>
  </si>
  <si>
    <t>Month Owner Draw In Budget Year 2 thru Year 7 Tabs</t>
  </si>
  <si>
    <t>Adjust the monthly Expense Percent Increase in the Year 2 Tab</t>
  </si>
  <si>
    <t>Adjust the monthlyincome and Expense Inrease in the Year 3 thru Year 7 Tab</t>
  </si>
  <si>
    <t>The rest of the numbers will self-populate according to embedded formulas</t>
  </si>
  <si>
    <t>7 YEAR REPOSITIONING MORTGAGE DATA AND INSTRUCTIONS</t>
  </si>
  <si>
    <t>Value Summary Tab allows you to enter Cap Rates for vaulation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</si>
</sst>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9" xfId="0" applyFont="1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0" fontId="6" fillId="2" borderId="2" xfId="2" applyNumberFormat="1" applyFont="1" applyFill="1" applyBorder="1"/>
    <xf numFmtId="10" fontId="5" fillId="2" borderId="2" xfId="2" applyNumberFormat="1" applyFont="1" applyFill="1" applyBorder="1"/>
    <xf numFmtId="44" fontId="8" fillId="0" borderId="1" xfId="1" applyFont="1" applyBorder="1"/>
    <xf numFmtId="44" fontId="8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9" fillId="0" borderId="1" xfId="0" applyFont="1" applyBorder="1"/>
    <xf numFmtId="44" fontId="3" fillId="3" borderId="1" xfId="1" applyFont="1" applyFill="1" applyBorder="1"/>
    <xf numFmtId="44" fontId="8" fillId="3" borderId="1" xfId="1" applyFont="1" applyFill="1" applyBorder="1"/>
    <xf numFmtId="44" fontId="8" fillId="0" borderId="6" xfId="0" applyNumberFormat="1" applyFont="1" applyBorder="1"/>
    <xf numFmtId="0" fontId="8" fillId="0" borderId="0" xfId="0" applyFont="1" applyBorder="1"/>
    <xf numFmtId="10" fontId="0" fillId="2" borderId="1" xfId="2" applyNumberFormat="1" applyFont="1" applyFill="1" applyBorder="1" applyAlignment="1">
      <alignment horizontal="center"/>
    </xf>
    <xf numFmtId="164" fontId="0" fillId="4" borderId="14" xfId="1" applyNumberFormat="1" applyFont="1" applyFill="1" applyBorder="1"/>
    <xf numFmtId="164" fontId="0" fillId="4" borderId="1" xfId="1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2" fillId="6" borderId="1" xfId="0" applyFont="1" applyFill="1" applyBorder="1"/>
    <xf numFmtId="44" fontId="0" fillId="6" borderId="1" xfId="0" applyNumberFormat="1" applyFill="1" applyBorder="1"/>
    <xf numFmtId="44" fontId="0" fillId="6" borderId="14" xfId="0" applyNumberForma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0" fontId="0" fillId="0" borderId="15" xfId="0" applyBorder="1"/>
    <xf numFmtId="0" fontId="0" fillId="0" borderId="16" xfId="0" applyBorder="1"/>
    <xf numFmtId="0" fontId="0" fillId="0" borderId="17" xfId="0" applyBorder="1"/>
    <xf numFmtId="4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/>
    <xf numFmtId="0" fontId="3" fillId="0" borderId="13" xfId="0" applyFont="1" applyBorder="1"/>
    <xf numFmtId="0" fontId="3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8" fontId="0" fillId="0" borderId="1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25" xfId="0" applyFont="1" applyBorder="1"/>
    <xf numFmtId="8" fontId="3" fillId="7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13" fillId="0" borderId="0" xfId="0" applyFont="1"/>
    <xf numFmtId="0" fontId="0" fillId="8" borderId="1" xfId="0" applyFill="1" applyBorder="1"/>
    <xf numFmtId="164" fontId="0" fillId="8" borderId="1" xfId="0" applyNumberFormat="1" applyFill="1" applyBorder="1"/>
    <xf numFmtId="164" fontId="0" fillId="0" borderId="24" xfId="1" applyNumberFormat="1" applyFont="1" applyBorder="1"/>
    <xf numFmtId="164" fontId="0" fillId="0" borderId="1" xfId="1" applyNumberFormat="1" applyFont="1" applyBorder="1"/>
    <xf numFmtId="164" fontId="13" fillId="9" borderId="1" xfId="1" applyNumberFormat="1" applyFont="1" applyFill="1" applyBorder="1"/>
    <xf numFmtId="0" fontId="0" fillId="0" borderId="12" xfId="0" applyBorder="1"/>
    <xf numFmtId="0" fontId="0" fillId="0" borderId="0" xfId="0" applyFill="1" applyBorder="1"/>
    <xf numFmtId="0" fontId="0" fillId="0" borderId="1" xfId="0" applyFill="1" applyBorder="1"/>
    <xf numFmtId="44" fontId="4" fillId="0" borderId="5" xfId="0" applyNumberFormat="1" applyFont="1" applyBorder="1"/>
    <xf numFmtId="8" fontId="15" fillId="7" borderId="1" xfId="1" applyNumberFormat="1" applyFont="1" applyFill="1" applyBorder="1"/>
    <xf numFmtId="164" fontId="0" fillId="0" borderId="3" xfId="1" applyNumberFormat="1" applyFont="1" applyBorder="1"/>
    <xf numFmtId="164" fontId="13" fillId="9" borderId="3" xfId="1" applyNumberFormat="1" applyFont="1" applyFill="1" applyBorder="1"/>
    <xf numFmtId="164" fontId="0" fillId="0" borderId="31" xfId="1" applyNumberFormat="1" applyFont="1" applyBorder="1"/>
    <xf numFmtId="44" fontId="4" fillId="0" borderId="1" xfId="0" applyNumberFormat="1" applyFont="1" applyBorder="1"/>
    <xf numFmtId="164" fontId="0" fillId="8" borderId="3" xfId="0" applyNumberFormat="1" applyFill="1" applyBorder="1"/>
    <xf numFmtId="0" fontId="1" fillId="0" borderId="0" xfId="0" applyFont="1"/>
    <xf numFmtId="164" fontId="2" fillId="0" borderId="0" xfId="0" applyNumberFormat="1" applyFont="1"/>
    <xf numFmtId="8" fontId="0" fillId="0" borderId="3" xfId="0" applyNumberFormat="1" applyBorder="1"/>
    <xf numFmtId="164" fontId="2" fillId="0" borderId="1" xfId="0" applyNumberFormat="1" applyFont="1" applyBorder="1"/>
    <xf numFmtId="164" fontId="0" fillId="0" borderId="0" xfId="0" applyNumberFormat="1" applyBorder="1"/>
    <xf numFmtId="164" fontId="10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164" fontId="12" fillId="6" borderId="1" xfId="0" applyNumberFormat="1" applyFont="1" applyFill="1" applyBorder="1"/>
    <xf numFmtId="164" fontId="0" fillId="6" borderId="1" xfId="0" applyNumberFormat="1" applyFill="1" applyBorder="1"/>
    <xf numFmtId="164" fontId="0" fillId="6" borderId="3" xfId="0" applyNumberFormat="1" applyFill="1" applyBorder="1"/>
    <xf numFmtId="164" fontId="2" fillId="6" borderId="0" xfId="0" applyNumberFormat="1" applyFont="1" applyFill="1" applyBorder="1"/>
    <xf numFmtId="164" fontId="2" fillId="6" borderId="1" xfId="0" applyNumberFormat="1" applyFont="1" applyFill="1" applyBorder="1"/>
    <xf numFmtId="10" fontId="0" fillId="2" borderId="28" xfId="2" applyNumberFormat="1" applyFont="1" applyFill="1" applyBorder="1"/>
    <xf numFmtId="0" fontId="0" fillId="2" borderId="28" xfId="0" applyFill="1" applyBorder="1"/>
    <xf numFmtId="8" fontId="2" fillId="2" borderId="30" xfId="0" applyNumberFormat="1" applyFont="1" applyFill="1" applyBorder="1"/>
    <xf numFmtId="44" fontId="3" fillId="7" borderId="1" xfId="1" applyFont="1" applyFill="1" applyBorder="1"/>
    <xf numFmtId="0" fontId="0" fillId="7" borderId="0" xfId="0" applyFill="1"/>
    <xf numFmtId="44" fontId="0" fillId="3" borderId="1" xfId="1" applyFont="1" applyFill="1" applyBorder="1"/>
    <xf numFmtId="44" fontId="0" fillId="3" borderId="1" xfId="1" applyFont="1" applyFill="1" applyBorder="1" applyAlignment="1">
      <alignment horizontal="center"/>
    </xf>
    <xf numFmtId="44" fontId="0" fillId="9" borderId="28" xfId="1" applyFont="1" applyFill="1" applyBorder="1"/>
    <xf numFmtId="10" fontId="0" fillId="9" borderId="28" xfId="2" applyNumberFormat="1" applyFont="1" applyFill="1" applyBorder="1"/>
    <xf numFmtId="0" fontId="0" fillId="9" borderId="28" xfId="0" applyFill="1" applyBorder="1"/>
    <xf numFmtId="8" fontId="2" fillId="9" borderId="30" xfId="0" applyNumberFormat="1" applyFont="1" applyFill="1" applyBorder="1"/>
    <xf numFmtId="44" fontId="0" fillId="3" borderId="28" xfId="1" applyFont="1" applyFill="1" applyBorder="1"/>
    <xf numFmtId="164" fontId="14" fillId="9" borderId="1" xfId="1" applyNumberFormat="1" applyFont="1" applyFill="1" applyBorder="1"/>
    <xf numFmtId="164" fontId="11" fillId="9" borderId="1" xfId="1" applyNumberFormat="1" applyFont="1" applyFill="1" applyBorder="1"/>
    <xf numFmtId="164" fontId="0" fillId="9" borderId="1" xfId="1" applyNumberFormat="1" applyFont="1" applyFill="1" applyBorder="1"/>
    <xf numFmtId="164" fontId="14" fillId="9" borderId="13" xfId="1" applyNumberFormat="1" applyFont="1" applyFill="1" applyBorder="1"/>
    <xf numFmtId="164" fontId="0" fillId="9" borderId="0" xfId="1" applyNumberFormat="1" applyFont="1" applyFill="1" applyBorder="1"/>
    <xf numFmtId="44" fontId="3" fillId="7" borderId="14" xfId="1" applyFont="1" applyFill="1" applyBorder="1"/>
    <xf numFmtId="0" fontId="0" fillId="0" borderId="32" xfId="0" applyBorder="1"/>
    <xf numFmtId="0" fontId="0" fillId="0" borderId="31" xfId="0" applyBorder="1"/>
    <xf numFmtId="0" fontId="0" fillId="0" borderId="24" xfId="0" applyBorder="1"/>
    <xf numFmtId="0" fontId="2" fillId="0" borderId="20" xfId="0" applyFont="1" applyBorder="1"/>
    <xf numFmtId="0" fontId="2" fillId="0" borderId="24" xfId="0" applyFont="1" applyBorder="1"/>
    <xf numFmtId="0" fontId="2" fillId="9" borderId="15" xfId="0" applyFont="1" applyFill="1" applyBorder="1"/>
    <xf numFmtId="0" fontId="2" fillId="9" borderId="16" xfId="0" applyFont="1" applyFill="1" applyBorder="1"/>
    <xf numFmtId="0" fontId="2" fillId="9" borderId="17" xfId="0" applyFont="1" applyFill="1" applyBorder="1"/>
    <xf numFmtId="0" fontId="0" fillId="0" borderId="19" xfId="0" applyFont="1" applyBorder="1"/>
    <xf numFmtId="0" fontId="0" fillId="0" borderId="32" xfId="0" applyFont="1" applyBorder="1"/>
    <xf numFmtId="0" fontId="0" fillId="0" borderId="23" xfId="0" applyFont="1" applyBorder="1"/>
    <xf numFmtId="0" fontId="0" fillId="0" borderId="31" xfId="0" applyFont="1" applyBorder="1"/>
    <xf numFmtId="8" fontId="16" fillId="7" borderId="1" xfId="1" applyNumberFormat="1" applyFont="1" applyFill="1" applyBorder="1"/>
    <xf numFmtId="164" fontId="11" fillId="9" borderId="3" xfId="1" applyNumberFormat="1" applyFont="1" applyFill="1" applyBorder="1"/>
    <xf numFmtId="164" fontId="0" fillId="9" borderId="3" xfId="1" applyNumberFormat="1" applyFont="1" applyFill="1" applyBorder="1"/>
    <xf numFmtId="164" fontId="1" fillId="9" borderId="1" xfId="1" applyNumberFormat="1" applyFont="1" applyFill="1" applyBorder="1"/>
    <xf numFmtId="164" fontId="1" fillId="9" borderId="3" xfId="1" applyNumberFormat="1" applyFont="1" applyFill="1" applyBorder="1"/>
    <xf numFmtId="0" fontId="1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/>
    <sheetView tabSelected="1" workbookViewId="1">
      <selection activeCell="B10" sqref="B10"/>
    </sheetView>
    <sheetView tabSelected="1" workbookViewId="2">
      <selection activeCell="H11" sqref="H11"/>
    </sheetView>
  </sheetViews>
  <sheetFormatPr defaultRowHeight="14.75" x14ac:dyDescent="0.75"/>
  <cols>
    <col min="1" max="1" width="22.7265625" customWidth="1"/>
    <col min="2" max="2" width="14.7265625" customWidth="1"/>
    <col min="6" max="6" width="56.54296875" customWidth="1"/>
    <col min="7" max="7" width="21" customWidth="1"/>
  </cols>
  <sheetData>
    <row r="1" spans="1:6" ht="23.5" x14ac:dyDescent="1.1000000000000001">
      <c r="A1" s="23" t="s">
        <v>184</v>
      </c>
    </row>
    <row r="3" spans="1:6" ht="15.5" thickBot="1" x14ac:dyDescent="0.9"/>
    <row r="4" spans="1:6" ht="15.5" thickBot="1" x14ac:dyDescent="0.9">
      <c r="A4" s="77" t="s">
        <v>146</v>
      </c>
      <c r="B4" s="73"/>
      <c r="D4" s="60" t="s">
        <v>177</v>
      </c>
    </row>
    <row r="5" spans="1:6" ht="15.5" thickBot="1" x14ac:dyDescent="0.9">
      <c r="A5" s="74"/>
      <c r="B5" s="75"/>
      <c r="D5" s="133" t="s">
        <v>166</v>
      </c>
      <c r="E5" s="134"/>
      <c r="F5" s="135"/>
    </row>
    <row r="6" spans="1:6" ht="15.5" thickBot="1" x14ac:dyDescent="0.9">
      <c r="A6" s="74" t="s">
        <v>150</v>
      </c>
      <c r="B6" s="117">
        <v>1500000</v>
      </c>
      <c r="D6" s="52" t="s">
        <v>167</v>
      </c>
      <c r="E6" s="53"/>
      <c r="F6" s="54"/>
    </row>
    <row r="7" spans="1:6" ht="15.5" thickBot="1" x14ac:dyDescent="0.9">
      <c r="A7" s="74" t="s">
        <v>151</v>
      </c>
      <c r="B7" s="118">
        <v>0.04</v>
      </c>
    </row>
    <row r="8" spans="1:6" x14ac:dyDescent="0.75">
      <c r="A8" s="74" t="s">
        <v>152</v>
      </c>
      <c r="B8" s="119">
        <v>360</v>
      </c>
      <c r="D8" s="136" t="s">
        <v>168</v>
      </c>
      <c r="E8" s="137"/>
      <c r="F8" s="131"/>
    </row>
    <row r="9" spans="1:6" ht="15.5" thickBot="1" x14ac:dyDescent="0.9">
      <c r="A9" s="76" t="s">
        <v>153</v>
      </c>
      <c r="B9" s="120">
        <f>+PMT(+B7/12,B8,B6)*-1</f>
        <v>7161.229431981892</v>
      </c>
      <c r="D9" s="138" t="s">
        <v>169</v>
      </c>
      <c r="E9" s="139"/>
      <c r="F9" s="132"/>
    </row>
    <row r="10" spans="1:6" ht="15.5" thickBot="1" x14ac:dyDescent="0.9"/>
    <row r="11" spans="1:6" x14ac:dyDescent="0.75">
      <c r="A11" s="77" t="s">
        <v>147</v>
      </c>
      <c r="B11" s="73"/>
      <c r="D11" s="67" t="s">
        <v>170</v>
      </c>
      <c r="E11" s="128"/>
      <c r="F11" s="68"/>
    </row>
    <row r="12" spans="1:6" x14ac:dyDescent="0.75">
      <c r="A12" s="74"/>
      <c r="B12" s="75"/>
      <c r="D12" s="69" t="s">
        <v>171</v>
      </c>
      <c r="E12" s="14" t="s">
        <v>172</v>
      </c>
      <c r="F12" s="70"/>
    </row>
    <row r="13" spans="1:6" x14ac:dyDescent="0.75">
      <c r="A13" s="74" t="s">
        <v>150</v>
      </c>
      <c r="B13" s="121">
        <v>1000000</v>
      </c>
      <c r="D13" s="69" t="s">
        <v>173</v>
      </c>
      <c r="E13" s="14"/>
      <c r="F13" s="70"/>
    </row>
    <row r="14" spans="1:6" x14ac:dyDescent="0.75">
      <c r="A14" s="74" t="s">
        <v>151</v>
      </c>
      <c r="B14" s="110">
        <v>0.05</v>
      </c>
      <c r="D14" s="69" t="s">
        <v>176</v>
      </c>
      <c r="E14" s="14"/>
      <c r="F14" s="70"/>
    </row>
    <row r="15" spans="1:6" x14ac:dyDescent="0.75">
      <c r="A15" s="74" t="s">
        <v>152</v>
      </c>
      <c r="B15" s="111">
        <v>360</v>
      </c>
      <c r="D15" s="69" t="s">
        <v>175</v>
      </c>
      <c r="E15" s="14"/>
      <c r="F15" s="70"/>
    </row>
    <row r="16" spans="1:6" ht="15.5" thickBot="1" x14ac:dyDescent="0.9">
      <c r="A16" s="76" t="s">
        <v>153</v>
      </c>
      <c r="B16" s="112">
        <f>+PMT(+B14/12,B15,B13)*-1</f>
        <v>5368.2162301213903</v>
      </c>
      <c r="D16" s="71" t="s">
        <v>174</v>
      </c>
      <c r="E16" s="129"/>
      <c r="F16" s="130"/>
    </row>
    <row r="17" spans="4:6" ht="15.5" thickBot="1" x14ac:dyDescent="0.9"/>
    <row r="18" spans="4:6" x14ac:dyDescent="0.75">
      <c r="D18" s="67" t="s">
        <v>178</v>
      </c>
      <c r="E18" s="128"/>
      <c r="F18" s="68"/>
    </row>
    <row r="19" spans="4:6" x14ac:dyDescent="0.75">
      <c r="D19" s="69" t="s">
        <v>179</v>
      </c>
      <c r="E19" s="14"/>
      <c r="F19" s="70"/>
    </row>
    <row r="20" spans="4:6" ht="15.5" thickBot="1" x14ac:dyDescent="0.9">
      <c r="D20" s="71" t="s">
        <v>180</v>
      </c>
      <c r="E20" s="129"/>
      <c r="F20" s="130"/>
    </row>
    <row r="21" spans="4:6" ht="15.5" thickBot="1" x14ac:dyDescent="0.9"/>
    <row r="22" spans="4:6" x14ac:dyDescent="0.75">
      <c r="D22" s="67" t="s">
        <v>181</v>
      </c>
      <c r="E22" s="128"/>
      <c r="F22" s="68"/>
    </row>
    <row r="23" spans="4:6" ht="15.5" thickBot="1" x14ac:dyDescent="0.9">
      <c r="D23" s="71" t="s">
        <v>182</v>
      </c>
      <c r="E23" s="129"/>
      <c r="F23" s="130"/>
    </row>
    <row r="25" spans="4:6" ht="16" x14ac:dyDescent="0.8">
      <c r="D25" s="145" t="s">
        <v>183</v>
      </c>
      <c r="E25" s="145"/>
      <c r="F25" s="145"/>
    </row>
    <row r="26" spans="4:6" x14ac:dyDescent="0.75">
      <c r="D26" s="60" t="s">
        <v>185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8"/>
  <sheetViews>
    <sheetView workbookViewId="0">
      <selection activeCell="A2" sqref="A2"/>
    </sheetView>
    <sheetView workbookViewId="1"/>
    <sheetView topLeftCell="A37" workbookViewId="2">
      <selection activeCell="D50" sqref="D50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128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117</v>
      </c>
      <c r="C3" s="28" t="s">
        <v>118</v>
      </c>
      <c r="D3" s="28" t="s">
        <v>119</v>
      </c>
      <c r="E3" s="28" t="s">
        <v>120</v>
      </c>
      <c r="F3" s="28" t="s">
        <v>121</v>
      </c>
      <c r="G3" s="28">
        <v>5</v>
      </c>
      <c r="H3" s="28" t="s">
        <v>123</v>
      </c>
      <c r="I3" s="28" t="s">
        <v>124</v>
      </c>
      <c r="J3" s="28" t="s">
        <v>125</v>
      </c>
      <c r="K3" s="28" t="s">
        <v>125</v>
      </c>
      <c r="L3" s="28" t="s">
        <v>126</v>
      </c>
      <c r="M3" s="29" t="s">
        <v>127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>
        <v>5</v>
      </c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6'!M5)*(1+$G$1)</f>
        <v>49583.538703125007</v>
      </c>
      <c r="C5" s="3">
        <f>+$B5</f>
        <v>49583.538703125007</v>
      </c>
      <c r="D5" s="3">
        <f t="shared" ref="D5:M5" si="0">+$B$5</f>
        <v>49583.538703125007</v>
      </c>
      <c r="E5" s="3">
        <f t="shared" si="0"/>
        <v>49583.538703125007</v>
      </c>
      <c r="F5" s="3">
        <f t="shared" si="0"/>
        <v>49583.538703125007</v>
      </c>
      <c r="G5" s="3">
        <f t="shared" si="0"/>
        <v>49583.538703125007</v>
      </c>
      <c r="H5" s="3">
        <f t="shared" si="0"/>
        <v>49583.538703125007</v>
      </c>
      <c r="I5" s="3">
        <f t="shared" si="0"/>
        <v>49583.538703125007</v>
      </c>
      <c r="J5" s="3">
        <f t="shared" si="0"/>
        <v>49583.538703125007</v>
      </c>
      <c r="K5" s="3">
        <f t="shared" si="0"/>
        <v>49583.538703125007</v>
      </c>
      <c r="L5" s="3">
        <f t="shared" si="0"/>
        <v>49583.538703125007</v>
      </c>
      <c r="M5" s="3">
        <f t="shared" si="0"/>
        <v>49583.538703125007</v>
      </c>
      <c r="N5" s="20">
        <f>SUM(B5:M5)</f>
        <v>595002.46443750011</v>
      </c>
    </row>
    <row r="6" spans="1:14" x14ac:dyDescent="0.75">
      <c r="A6" s="4" t="s">
        <v>2</v>
      </c>
      <c r="B6" s="26">
        <f>('Budget Year 6'!M6)*(1+$G$1)</f>
        <v>-3190.7039062500003</v>
      </c>
      <c r="C6" s="26">
        <f>+$B$6</f>
        <v>-3190.7039062500003</v>
      </c>
      <c r="D6" s="26">
        <f t="shared" ref="D6:M8" si="1">+$B6</f>
        <v>-3190.7039062500003</v>
      </c>
      <c r="E6" s="26">
        <f t="shared" si="1"/>
        <v>-3190.7039062500003</v>
      </c>
      <c r="F6" s="26">
        <f t="shared" si="1"/>
        <v>-3190.7039062500003</v>
      </c>
      <c r="G6" s="26">
        <f t="shared" si="1"/>
        <v>-3190.7039062500003</v>
      </c>
      <c r="H6" s="26">
        <f t="shared" si="1"/>
        <v>-3190.7039062500003</v>
      </c>
      <c r="I6" s="26">
        <f t="shared" si="1"/>
        <v>-3190.7039062500003</v>
      </c>
      <c r="J6" s="26">
        <f t="shared" si="1"/>
        <v>-3190.7039062500003</v>
      </c>
      <c r="K6" s="26">
        <f t="shared" si="1"/>
        <v>-3190.7039062500003</v>
      </c>
      <c r="L6" s="26">
        <f t="shared" si="1"/>
        <v>-3190.7039062500003</v>
      </c>
      <c r="M6" s="26">
        <f t="shared" si="1"/>
        <v>-3190.7039062500003</v>
      </c>
      <c r="N6" s="27">
        <f t="shared" ref="N6:N18" si="2">SUM(B6:M6)</f>
        <v>-38288.446875000001</v>
      </c>
    </row>
    <row r="7" spans="1:14" x14ac:dyDescent="0.75">
      <c r="A7" s="4" t="s">
        <v>3</v>
      </c>
      <c r="B7" s="26">
        <f>('Budget Year 6'!M7)*(1+$G$1)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6'!M8)*(1+$G$1)</f>
        <v>-638.14078125000015</v>
      </c>
      <c r="C8" s="26">
        <f t="shared" si="3"/>
        <v>-638.14078125000015</v>
      </c>
      <c r="D8" s="26">
        <f t="shared" si="1"/>
        <v>-638.14078125000015</v>
      </c>
      <c r="E8" s="26">
        <f t="shared" si="1"/>
        <v>-638.14078125000015</v>
      </c>
      <c r="F8" s="26">
        <f t="shared" si="1"/>
        <v>-638.14078125000015</v>
      </c>
      <c r="G8" s="26">
        <f t="shared" si="1"/>
        <v>-638.14078125000015</v>
      </c>
      <c r="H8" s="26">
        <f t="shared" si="1"/>
        <v>-638.14078125000015</v>
      </c>
      <c r="I8" s="26">
        <f t="shared" si="1"/>
        <v>-638.14078125000015</v>
      </c>
      <c r="J8" s="26">
        <f t="shared" si="1"/>
        <v>-638.14078125000015</v>
      </c>
      <c r="K8" s="26">
        <f t="shared" si="1"/>
        <v>-638.14078125000015</v>
      </c>
      <c r="L8" s="26">
        <f t="shared" si="1"/>
        <v>-638.14078125000015</v>
      </c>
      <c r="M8" s="26">
        <f t="shared" si="1"/>
        <v>-638.14078125000015</v>
      </c>
      <c r="N8" s="27">
        <f t="shared" si="2"/>
        <v>-7657.6893750000017</v>
      </c>
    </row>
    <row r="9" spans="1:14" x14ac:dyDescent="0.75">
      <c r="A9" s="4" t="s">
        <v>5</v>
      </c>
      <c r="B9" s="26">
        <f>('Budget Year 6'!M9)*(1+$G$1)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6'!M10)*(1+$G$1)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6'!M11)*(1+$G$1)</f>
        <v>127.62815625000002</v>
      </c>
      <c r="C11" s="3">
        <f t="shared" si="3"/>
        <v>127.62815625000002</v>
      </c>
      <c r="D11" s="3">
        <f t="shared" si="3"/>
        <v>127.62815625000002</v>
      </c>
      <c r="E11" s="3">
        <f t="shared" si="3"/>
        <v>127.62815625000002</v>
      </c>
      <c r="F11" s="3">
        <f t="shared" si="3"/>
        <v>127.62815625000002</v>
      </c>
      <c r="G11" s="3">
        <f t="shared" si="3"/>
        <v>127.62815625000002</v>
      </c>
      <c r="H11" s="3">
        <f t="shared" si="3"/>
        <v>127.62815625000002</v>
      </c>
      <c r="I11" s="3">
        <f t="shared" si="3"/>
        <v>127.62815625000002</v>
      </c>
      <c r="J11" s="3">
        <f t="shared" si="3"/>
        <v>127.62815625000002</v>
      </c>
      <c r="K11" s="3">
        <f t="shared" si="3"/>
        <v>127.62815625000002</v>
      </c>
      <c r="L11" s="3">
        <f t="shared" si="3"/>
        <v>127.62815625000002</v>
      </c>
      <c r="M11" s="3">
        <f t="shared" si="3"/>
        <v>127.62815625000002</v>
      </c>
      <c r="N11" s="6">
        <f t="shared" si="2"/>
        <v>1531.5378750000007</v>
      </c>
    </row>
    <row r="12" spans="1:14" x14ac:dyDescent="0.75">
      <c r="A12" s="4" t="s">
        <v>7</v>
      </c>
      <c r="B12" s="26">
        <f>('Budget Year 6'!M12)*(1+$G$1)</f>
        <v>229.73068125000006</v>
      </c>
      <c r="C12" s="3">
        <f t="shared" si="3"/>
        <v>229.73068125000006</v>
      </c>
      <c r="D12" s="3">
        <f t="shared" si="3"/>
        <v>229.73068125000006</v>
      </c>
      <c r="E12" s="3">
        <f t="shared" si="3"/>
        <v>229.73068125000006</v>
      </c>
      <c r="F12" s="3">
        <f t="shared" si="3"/>
        <v>229.73068125000006</v>
      </c>
      <c r="G12" s="3">
        <f t="shared" si="3"/>
        <v>229.73068125000006</v>
      </c>
      <c r="H12" s="3">
        <f t="shared" si="3"/>
        <v>229.73068125000006</v>
      </c>
      <c r="I12" s="3">
        <f t="shared" si="3"/>
        <v>229.73068125000006</v>
      </c>
      <c r="J12" s="3">
        <f t="shared" si="3"/>
        <v>229.73068125000006</v>
      </c>
      <c r="K12" s="3">
        <f t="shared" si="3"/>
        <v>229.73068125000006</v>
      </c>
      <c r="L12" s="3">
        <f t="shared" si="3"/>
        <v>229.73068125000006</v>
      </c>
      <c r="M12" s="3">
        <f t="shared" si="3"/>
        <v>229.73068125000006</v>
      </c>
      <c r="N12" s="6">
        <f t="shared" si="2"/>
        <v>2756.7681750000006</v>
      </c>
    </row>
    <row r="13" spans="1:14" x14ac:dyDescent="0.75">
      <c r="A13" s="4" t="s">
        <v>8</v>
      </c>
      <c r="B13" s="26">
        <f>('Budget Year 6'!M13)*(1+$G$1)</f>
        <v>510.51262500000007</v>
      </c>
      <c r="C13" s="3">
        <f t="shared" si="3"/>
        <v>510.51262500000007</v>
      </c>
      <c r="D13" s="3">
        <f t="shared" si="3"/>
        <v>510.51262500000007</v>
      </c>
      <c r="E13" s="3">
        <f t="shared" si="3"/>
        <v>510.51262500000007</v>
      </c>
      <c r="F13" s="3">
        <f t="shared" si="3"/>
        <v>510.51262500000007</v>
      </c>
      <c r="G13" s="3">
        <f t="shared" si="3"/>
        <v>510.51262500000007</v>
      </c>
      <c r="H13" s="3">
        <f t="shared" si="3"/>
        <v>510.51262500000007</v>
      </c>
      <c r="I13" s="3">
        <f t="shared" si="3"/>
        <v>510.51262500000007</v>
      </c>
      <c r="J13" s="3">
        <f t="shared" si="3"/>
        <v>510.51262500000007</v>
      </c>
      <c r="K13" s="3">
        <f t="shared" si="3"/>
        <v>510.51262500000007</v>
      </c>
      <c r="L13" s="3">
        <f t="shared" si="3"/>
        <v>510.51262500000007</v>
      </c>
      <c r="M13" s="3">
        <f t="shared" si="3"/>
        <v>510.51262500000007</v>
      </c>
      <c r="N13" s="6">
        <f t="shared" si="2"/>
        <v>6126.1515000000027</v>
      </c>
    </row>
    <row r="14" spans="1:14" x14ac:dyDescent="0.75">
      <c r="A14" s="4" t="s">
        <v>5</v>
      </c>
      <c r="B14" s="26">
        <f>('Budget Year 6'!M14)*(1+$G$1)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6'!M15)*(1+$G$1)</f>
        <v>63.814078125000009</v>
      </c>
      <c r="C15" s="3">
        <f t="shared" si="3"/>
        <v>63.814078125000009</v>
      </c>
      <c r="D15" s="3">
        <f t="shared" si="3"/>
        <v>63.814078125000009</v>
      </c>
      <c r="E15" s="3">
        <f t="shared" si="3"/>
        <v>63.814078125000009</v>
      </c>
      <c r="F15" s="3">
        <f t="shared" si="3"/>
        <v>63.814078125000009</v>
      </c>
      <c r="G15" s="3">
        <f t="shared" si="3"/>
        <v>63.814078125000009</v>
      </c>
      <c r="H15" s="3">
        <f t="shared" si="3"/>
        <v>63.814078125000009</v>
      </c>
      <c r="I15" s="3">
        <f t="shared" si="3"/>
        <v>63.814078125000009</v>
      </c>
      <c r="J15" s="3">
        <f t="shared" si="3"/>
        <v>63.814078125000009</v>
      </c>
      <c r="K15" s="3">
        <f t="shared" si="3"/>
        <v>63.814078125000009</v>
      </c>
      <c r="L15" s="3">
        <f t="shared" si="3"/>
        <v>63.814078125000009</v>
      </c>
      <c r="M15" s="3">
        <f t="shared" si="3"/>
        <v>63.814078125000009</v>
      </c>
      <c r="N15" s="6">
        <f t="shared" si="2"/>
        <v>765.76893750000033</v>
      </c>
    </row>
    <row r="16" spans="1:14" x14ac:dyDescent="0.75">
      <c r="A16" s="4" t="s">
        <v>45</v>
      </c>
      <c r="B16" s="26">
        <f>('Budget Year 6'!M16)*(1+$G$1)</f>
        <v>127.62815625000002</v>
      </c>
      <c r="C16" s="3">
        <f t="shared" si="3"/>
        <v>127.62815625000002</v>
      </c>
      <c r="D16" s="3">
        <f t="shared" si="3"/>
        <v>127.62815625000002</v>
      </c>
      <c r="E16" s="3">
        <f t="shared" si="3"/>
        <v>127.62815625000002</v>
      </c>
      <c r="F16" s="3">
        <f t="shared" si="3"/>
        <v>127.62815625000002</v>
      </c>
      <c r="G16" s="3">
        <f t="shared" si="3"/>
        <v>127.62815625000002</v>
      </c>
      <c r="H16" s="3">
        <f t="shared" si="3"/>
        <v>127.62815625000002</v>
      </c>
      <c r="I16" s="3">
        <f t="shared" si="3"/>
        <v>127.62815625000002</v>
      </c>
      <c r="J16" s="3">
        <f t="shared" si="3"/>
        <v>127.62815625000002</v>
      </c>
      <c r="K16" s="3">
        <f t="shared" si="3"/>
        <v>127.62815625000002</v>
      </c>
      <c r="L16" s="3">
        <f t="shared" si="3"/>
        <v>127.62815625000002</v>
      </c>
      <c r="M16" s="3">
        <f t="shared" si="3"/>
        <v>127.62815625000002</v>
      </c>
      <c r="N16" s="6">
        <f t="shared" si="2"/>
        <v>1531.5378750000007</v>
      </c>
    </row>
    <row r="17" spans="1:14" x14ac:dyDescent="0.75">
      <c r="A17" s="4" t="s">
        <v>9</v>
      </c>
      <c r="B17" s="26">
        <f>('Budget Year 6'!M17)*(1+$G$1)</f>
        <v>127.62815625000002</v>
      </c>
      <c r="C17" s="3">
        <f t="shared" si="3"/>
        <v>127.62815625000002</v>
      </c>
      <c r="D17" s="3">
        <f t="shared" si="3"/>
        <v>127.62815625000002</v>
      </c>
      <c r="E17" s="3">
        <f t="shared" si="3"/>
        <v>127.62815625000002</v>
      </c>
      <c r="F17" s="3">
        <f t="shared" si="3"/>
        <v>127.62815625000002</v>
      </c>
      <c r="G17" s="3">
        <f t="shared" si="3"/>
        <v>127.62815625000002</v>
      </c>
      <c r="H17" s="3">
        <f t="shared" si="3"/>
        <v>127.62815625000002</v>
      </c>
      <c r="I17" s="3">
        <f t="shared" si="3"/>
        <v>127.62815625000002</v>
      </c>
      <c r="J17" s="3">
        <f t="shared" si="3"/>
        <v>127.62815625000002</v>
      </c>
      <c r="K17" s="3">
        <f t="shared" si="3"/>
        <v>127.62815625000002</v>
      </c>
      <c r="L17" s="3">
        <f t="shared" si="3"/>
        <v>127.62815625000002</v>
      </c>
      <c r="M17" s="3">
        <f t="shared" si="3"/>
        <v>127.62815625000002</v>
      </c>
      <c r="N17" s="6">
        <f t="shared" si="2"/>
        <v>1531.5378750000007</v>
      </c>
    </row>
    <row r="18" spans="1:14" ht="15.5" thickBot="1" x14ac:dyDescent="0.9">
      <c r="A18" s="32" t="s">
        <v>10</v>
      </c>
      <c r="B18" s="26">
        <f>('Budget Year 6'!M18)*(1+$G$1)</f>
        <v>-60.775312500000005</v>
      </c>
      <c r="C18" s="26">
        <f t="shared" si="3"/>
        <v>-60.775312500000005</v>
      </c>
      <c r="D18" s="26">
        <f t="shared" si="3"/>
        <v>-60.775312500000005</v>
      </c>
      <c r="E18" s="26">
        <f t="shared" si="3"/>
        <v>-60.775312500000005</v>
      </c>
      <c r="F18" s="26">
        <f t="shared" si="3"/>
        <v>-60.775312500000005</v>
      </c>
      <c r="G18" s="26">
        <f t="shared" si="3"/>
        <v>-60.775312500000005</v>
      </c>
      <c r="H18" s="26">
        <f t="shared" si="3"/>
        <v>-60.775312500000005</v>
      </c>
      <c r="I18" s="26">
        <f t="shared" si="3"/>
        <v>-60.775312500000005</v>
      </c>
      <c r="J18" s="26">
        <f t="shared" si="3"/>
        <v>-60.775312500000005</v>
      </c>
      <c r="K18" s="26">
        <f t="shared" si="3"/>
        <v>-60.775312500000005</v>
      </c>
      <c r="L18" s="26">
        <f t="shared" si="3"/>
        <v>-60.775312500000005</v>
      </c>
      <c r="M18" s="26">
        <f t="shared" si="3"/>
        <v>-60.775312500000005</v>
      </c>
      <c r="N18" s="35">
        <f t="shared" si="2"/>
        <v>-729.30375000000015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46880.860556250009</v>
      </c>
      <c r="C20" s="18">
        <f t="shared" ref="C20:N20" si="4">SUM(C5:C19)</f>
        <v>46880.860556250009</v>
      </c>
      <c r="D20" s="18">
        <f t="shared" si="4"/>
        <v>46880.860556250009</v>
      </c>
      <c r="E20" s="18">
        <f t="shared" si="4"/>
        <v>46880.860556250009</v>
      </c>
      <c r="F20" s="18">
        <f t="shared" si="4"/>
        <v>46880.860556250009</v>
      </c>
      <c r="G20" s="18">
        <f t="shared" si="4"/>
        <v>46880.860556250009</v>
      </c>
      <c r="H20" s="18">
        <f t="shared" si="4"/>
        <v>46880.860556250009</v>
      </c>
      <c r="I20" s="18">
        <f t="shared" si="4"/>
        <v>46880.860556250009</v>
      </c>
      <c r="J20" s="18">
        <f t="shared" si="4"/>
        <v>46880.860556250009</v>
      </c>
      <c r="K20" s="18">
        <f t="shared" si="4"/>
        <v>46880.860556250009</v>
      </c>
      <c r="L20" s="18">
        <f t="shared" si="4"/>
        <v>46880.860556250009</v>
      </c>
      <c r="M20" s="18">
        <f t="shared" si="4"/>
        <v>46880.860556250009</v>
      </c>
      <c r="N20" s="19">
        <f t="shared" si="4"/>
        <v>562570.32667500025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117</v>
      </c>
      <c r="C22" s="28" t="s">
        <v>118</v>
      </c>
      <c r="D22" s="28" t="s">
        <v>119</v>
      </c>
      <c r="E22" s="28" t="s">
        <v>120</v>
      </c>
      <c r="F22" s="28" t="s">
        <v>121</v>
      </c>
      <c r="G22" s="28" t="s">
        <v>122</v>
      </c>
      <c r="H22" s="28" t="s">
        <v>123</v>
      </c>
      <c r="I22" s="28" t="s">
        <v>124</v>
      </c>
      <c r="J22" s="28" t="s">
        <v>125</v>
      </c>
      <c r="K22" s="28" t="s">
        <v>125</v>
      </c>
      <c r="L22" s="28" t="s">
        <v>126</v>
      </c>
      <c r="M22" s="29" t="s">
        <v>127</v>
      </c>
      <c r="N22" s="30" t="s">
        <v>47</v>
      </c>
    </row>
    <row r="23" spans="1:14" x14ac:dyDescent="0.75">
      <c r="A23" s="4" t="s">
        <v>13</v>
      </c>
      <c r="B23" s="3">
        <f>('Budget Year 6'!M23)*(1+$J$1)</f>
        <v>3582.1568895870009</v>
      </c>
      <c r="C23" s="3">
        <f>+$B23</f>
        <v>3582.1568895870009</v>
      </c>
      <c r="D23" s="3">
        <f t="shared" ref="D23:M38" si="5">+$B23</f>
        <v>3582.1568895870009</v>
      </c>
      <c r="E23" s="3">
        <f t="shared" si="5"/>
        <v>3582.1568895870009</v>
      </c>
      <c r="F23" s="3">
        <f t="shared" si="5"/>
        <v>3582.1568895870009</v>
      </c>
      <c r="G23" s="3">
        <f t="shared" si="5"/>
        <v>3582.1568895870009</v>
      </c>
      <c r="H23" s="3">
        <f t="shared" si="5"/>
        <v>3582.1568895870009</v>
      </c>
      <c r="I23" s="3">
        <f t="shared" si="5"/>
        <v>3582.1568895870009</v>
      </c>
      <c r="J23" s="3">
        <f t="shared" si="5"/>
        <v>3582.1568895870009</v>
      </c>
      <c r="K23" s="3">
        <f t="shared" si="5"/>
        <v>3582.1568895870009</v>
      </c>
      <c r="L23" s="3">
        <f t="shared" si="5"/>
        <v>3582.1568895870009</v>
      </c>
      <c r="M23" s="3">
        <f t="shared" si="5"/>
        <v>3582.1568895870009</v>
      </c>
      <c r="N23" s="6">
        <f>SUM(B23:M23)</f>
        <v>42985.882675044013</v>
      </c>
    </row>
    <row r="24" spans="1:14" x14ac:dyDescent="0.75">
      <c r="A24" s="4" t="s">
        <v>14</v>
      </c>
      <c r="B24" s="3">
        <f>('Budget Year 6'!M24)*(1+$J$1)</f>
        <v>101.49444520496502</v>
      </c>
      <c r="C24" s="3">
        <f t="shared" ref="C24:M39" si="6">+$B24</f>
        <v>101.49444520496502</v>
      </c>
      <c r="D24" s="3">
        <f t="shared" si="5"/>
        <v>101.49444520496502</v>
      </c>
      <c r="E24" s="3">
        <f t="shared" si="5"/>
        <v>101.49444520496502</v>
      </c>
      <c r="F24" s="3">
        <f t="shared" si="5"/>
        <v>101.49444520496502</v>
      </c>
      <c r="G24" s="3">
        <f t="shared" si="5"/>
        <v>101.49444520496502</v>
      </c>
      <c r="H24" s="3">
        <f t="shared" si="5"/>
        <v>101.49444520496502</v>
      </c>
      <c r="I24" s="3">
        <f t="shared" si="5"/>
        <v>101.49444520496502</v>
      </c>
      <c r="J24" s="3">
        <f t="shared" si="5"/>
        <v>101.49444520496502</v>
      </c>
      <c r="K24" s="3">
        <f t="shared" si="5"/>
        <v>101.49444520496502</v>
      </c>
      <c r="L24" s="3">
        <f t="shared" si="5"/>
        <v>101.49444520496502</v>
      </c>
      <c r="M24" s="3">
        <f t="shared" si="5"/>
        <v>101.49444520496502</v>
      </c>
      <c r="N24" s="6">
        <f t="shared" ref="N24:N42" si="7">SUM(B24:M24)</f>
        <v>1217.9333424595802</v>
      </c>
    </row>
    <row r="25" spans="1:14" x14ac:dyDescent="0.75">
      <c r="A25" s="4" t="s">
        <v>15</v>
      </c>
      <c r="B25" s="3">
        <f>('Budget Year 6'!M25)*(1+$J$1)</f>
        <v>740.31242384798009</v>
      </c>
      <c r="C25" s="3">
        <f t="shared" si="6"/>
        <v>740.31242384798009</v>
      </c>
      <c r="D25" s="3">
        <f t="shared" si="5"/>
        <v>740.31242384798009</v>
      </c>
      <c r="E25" s="3">
        <f t="shared" si="5"/>
        <v>740.31242384798009</v>
      </c>
      <c r="F25" s="3">
        <f t="shared" si="5"/>
        <v>740.31242384798009</v>
      </c>
      <c r="G25" s="3">
        <f t="shared" si="5"/>
        <v>740.31242384798009</v>
      </c>
      <c r="H25" s="3">
        <f t="shared" si="5"/>
        <v>740.31242384798009</v>
      </c>
      <c r="I25" s="3">
        <f t="shared" si="5"/>
        <v>740.31242384798009</v>
      </c>
      <c r="J25" s="3">
        <f t="shared" si="5"/>
        <v>740.31242384798009</v>
      </c>
      <c r="K25" s="3">
        <f t="shared" si="5"/>
        <v>740.31242384798009</v>
      </c>
      <c r="L25" s="3">
        <f t="shared" si="5"/>
        <v>740.31242384798009</v>
      </c>
      <c r="M25" s="3">
        <f t="shared" si="5"/>
        <v>740.31242384798009</v>
      </c>
      <c r="N25" s="6">
        <f t="shared" si="7"/>
        <v>8883.7490861757633</v>
      </c>
    </row>
    <row r="26" spans="1:14" x14ac:dyDescent="0.75">
      <c r="A26" s="4" t="s">
        <v>16</v>
      </c>
      <c r="B26" s="3">
        <f>('Budget Year 6'!M26)*(1+$J$1)</f>
        <v>119.4052296529</v>
      </c>
      <c r="C26" s="3">
        <f t="shared" si="6"/>
        <v>119.4052296529</v>
      </c>
      <c r="D26" s="3">
        <f t="shared" si="5"/>
        <v>119.4052296529</v>
      </c>
      <c r="E26" s="3">
        <f t="shared" si="5"/>
        <v>119.4052296529</v>
      </c>
      <c r="F26" s="3">
        <f t="shared" si="5"/>
        <v>119.4052296529</v>
      </c>
      <c r="G26" s="3">
        <f t="shared" si="5"/>
        <v>119.4052296529</v>
      </c>
      <c r="H26" s="3">
        <f t="shared" si="5"/>
        <v>119.4052296529</v>
      </c>
      <c r="I26" s="3">
        <f t="shared" si="5"/>
        <v>119.4052296529</v>
      </c>
      <c r="J26" s="3">
        <f t="shared" si="5"/>
        <v>119.4052296529</v>
      </c>
      <c r="K26" s="3">
        <f t="shared" si="5"/>
        <v>119.4052296529</v>
      </c>
      <c r="L26" s="3">
        <f t="shared" si="5"/>
        <v>119.4052296529</v>
      </c>
      <c r="M26" s="3">
        <f t="shared" si="5"/>
        <v>119.4052296529</v>
      </c>
      <c r="N26" s="6">
        <f t="shared" si="7"/>
        <v>1432.8627558348005</v>
      </c>
    </row>
    <row r="27" spans="1:14" x14ac:dyDescent="0.75">
      <c r="A27" s="4" t="s">
        <v>17</v>
      </c>
      <c r="B27" s="3">
        <f>('Budget Year 6'!M27)*(1+$J$1)</f>
        <v>1014.94445204965</v>
      </c>
      <c r="C27" s="3">
        <f t="shared" si="6"/>
        <v>1014.94445204965</v>
      </c>
      <c r="D27" s="3">
        <f t="shared" si="5"/>
        <v>1014.94445204965</v>
      </c>
      <c r="E27" s="3">
        <f t="shared" si="5"/>
        <v>1014.94445204965</v>
      </c>
      <c r="F27" s="3">
        <f t="shared" si="5"/>
        <v>1014.94445204965</v>
      </c>
      <c r="G27" s="3">
        <f t="shared" si="5"/>
        <v>1014.94445204965</v>
      </c>
      <c r="H27" s="3">
        <f t="shared" si="5"/>
        <v>1014.94445204965</v>
      </c>
      <c r="I27" s="3">
        <f t="shared" si="5"/>
        <v>1014.94445204965</v>
      </c>
      <c r="J27" s="3">
        <f t="shared" si="5"/>
        <v>1014.94445204965</v>
      </c>
      <c r="K27" s="3">
        <f t="shared" si="5"/>
        <v>1014.94445204965</v>
      </c>
      <c r="L27" s="3">
        <f t="shared" si="5"/>
        <v>1014.94445204965</v>
      </c>
      <c r="M27" s="3">
        <f t="shared" si="5"/>
        <v>1014.94445204965</v>
      </c>
      <c r="N27" s="6">
        <f t="shared" si="7"/>
        <v>12179.333424595803</v>
      </c>
    </row>
    <row r="28" spans="1:14" x14ac:dyDescent="0.75">
      <c r="A28" s="4" t="s">
        <v>18</v>
      </c>
      <c r="B28" s="3">
        <f>('Budget Year 6'!M28)*(1+$J$1)</f>
        <v>214.92941337522004</v>
      </c>
      <c r="C28" s="3">
        <f t="shared" si="6"/>
        <v>214.92941337522004</v>
      </c>
      <c r="D28" s="3">
        <f t="shared" si="5"/>
        <v>214.92941337522004</v>
      </c>
      <c r="E28" s="3">
        <f t="shared" si="5"/>
        <v>214.92941337522004</v>
      </c>
      <c r="F28" s="3">
        <f t="shared" si="5"/>
        <v>214.92941337522004</v>
      </c>
      <c r="G28" s="3">
        <f t="shared" si="5"/>
        <v>214.92941337522004</v>
      </c>
      <c r="H28" s="3">
        <f t="shared" si="5"/>
        <v>214.92941337522004</v>
      </c>
      <c r="I28" s="3">
        <f t="shared" si="5"/>
        <v>214.92941337522004</v>
      </c>
      <c r="J28" s="3">
        <f t="shared" si="5"/>
        <v>214.92941337522004</v>
      </c>
      <c r="K28" s="3">
        <f t="shared" si="5"/>
        <v>214.92941337522004</v>
      </c>
      <c r="L28" s="3">
        <f t="shared" si="5"/>
        <v>214.92941337522004</v>
      </c>
      <c r="M28" s="3">
        <f t="shared" si="5"/>
        <v>214.92941337522004</v>
      </c>
      <c r="N28" s="6">
        <f t="shared" si="7"/>
        <v>2579.1529605026403</v>
      </c>
    </row>
    <row r="29" spans="1:14" x14ac:dyDescent="0.75">
      <c r="A29" s="4" t="s">
        <v>19</v>
      </c>
      <c r="B29" s="3">
        <f>('Budget Year 6'!M29)*(1+$J$1)</f>
        <v>931.36079129262009</v>
      </c>
      <c r="C29" s="3">
        <f t="shared" si="6"/>
        <v>931.36079129262009</v>
      </c>
      <c r="D29" s="3">
        <f t="shared" si="5"/>
        <v>931.36079129262009</v>
      </c>
      <c r="E29" s="3">
        <f t="shared" si="5"/>
        <v>931.36079129262009</v>
      </c>
      <c r="F29" s="3">
        <f t="shared" si="5"/>
        <v>931.36079129262009</v>
      </c>
      <c r="G29" s="3">
        <f t="shared" si="5"/>
        <v>931.36079129262009</v>
      </c>
      <c r="H29" s="3">
        <f t="shared" si="5"/>
        <v>931.36079129262009</v>
      </c>
      <c r="I29" s="3">
        <f t="shared" si="5"/>
        <v>931.36079129262009</v>
      </c>
      <c r="J29" s="3">
        <f t="shared" si="5"/>
        <v>931.36079129262009</v>
      </c>
      <c r="K29" s="3">
        <f t="shared" si="5"/>
        <v>931.36079129262009</v>
      </c>
      <c r="L29" s="3">
        <f t="shared" si="5"/>
        <v>931.36079129262009</v>
      </c>
      <c r="M29" s="3">
        <f t="shared" si="5"/>
        <v>931.36079129262009</v>
      </c>
      <c r="N29" s="6">
        <f t="shared" si="7"/>
        <v>11176.329495511442</v>
      </c>
    </row>
    <row r="30" spans="1:14" x14ac:dyDescent="0.75">
      <c r="A30" s="4" t="s">
        <v>20</v>
      </c>
      <c r="B30" s="3">
        <f>('Budget Year 6'!M30)*(1+$J$1)</f>
        <v>811.95556163972014</v>
      </c>
      <c r="C30" s="3">
        <f t="shared" si="6"/>
        <v>811.95556163972014</v>
      </c>
      <c r="D30" s="3">
        <f t="shared" si="5"/>
        <v>811.95556163972014</v>
      </c>
      <c r="E30" s="3">
        <f t="shared" si="5"/>
        <v>811.95556163972014</v>
      </c>
      <c r="F30" s="3">
        <f t="shared" si="5"/>
        <v>811.95556163972014</v>
      </c>
      <c r="G30" s="3">
        <f t="shared" si="5"/>
        <v>811.95556163972014</v>
      </c>
      <c r="H30" s="3">
        <f t="shared" si="5"/>
        <v>811.95556163972014</v>
      </c>
      <c r="I30" s="3">
        <f t="shared" si="5"/>
        <v>811.95556163972014</v>
      </c>
      <c r="J30" s="3">
        <f t="shared" si="5"/>
        <v>811.95556163972014</v>
      </c>
      <c r="K30" s="3">
        <f t="shared" si="5"/>
        <v>811.95556163972014</v>
      </c>
      <c r="L30" s="3">
        <f t="shared" si="5"/>
        <v>811.95556163972014</v>
      </c>
      <c r="M30" s="3">
        <f t="shared" si="5"/>
        <v>811.95556163972014</v>
      </c>
      <c r="N30" s="6">
        <f t="shared" si="7"/>
        <v>9743.4667396766417</v>
      </c>
    </row>
    <row r="31" spans="1:14" x14ac:dyDescent="0.75">
      <c r="A31" s="4" t="s">
        <v>21</v>
      </c>
      <c r="B31" s="3">
        <f>('Budget Year 6'!M31)*(1+$J$1)</f>
        <v>179.10784447935001</v>
      </c>
      <c r="C31" s="3">
        <f t="shared" si="6"/>
        <v>179.10784447935001</v>
      </c>
      <c r="D31" s="3">
        <f t="shared" si="5"/>
        <v>179.10784447935001</v>
      </c>
      <c r="E31" s="3">
        <f t="shared" si="5"/>
        <v>179.10784447935001</v>
      </c>
      <c r="F31" s="3">
        <f t="shared" si="5"/>
        <v>179.10784447935001</v>
      </c>
      <c r="G31" s="3">
        <f t="shared" si="5"/>
        <v>179.10784447935001</v>
      </c>
      <c r="H31" s="3">
        <f t="shared" si="5"/>
        <v>179.10784447935001</v>
      </c>
      <c r="I31" s="3">
        <f t="shared" si="5"/>
        <v>179.10784447935001</v>
      </c>
      <c r="J31" s="3">
        <f t="shared" si="5"/>
        <v>179.10784447935001</v>
      </c>
      <c r="K31" s="3">
        <f t="shared" si="5"/>
        <v>179.10784447935001</v>
      </c>
      <c r="L31" s="3">
        <f t="shared" si="5"/>
        <v>179.10784447935001</v>
      </c>
      <c r="M31" s="3">
        <f t="shared" si="5"/>
        <v>179.10784447935001</v>
      </c>
      <c r="N31" s="6">
        <f t="shared" si="7"/>
        <v>2149.2941337522002</v>
      </c>
    </row>
    <row r="32" spans="1:14" x14ac:dyDescent="0.75">
      <c r="A32" s="4" t="s">
        <v>46</v>
      </c>
      <c r="B32" s="3">
        <f>('Budget Year 6'!M32)*(1+$J$1)</f>
        <v>453.73987268102013</v>
      </c>
      <c r="C32" s="3">
        <f t="shared" si="6"/>
        <v>453.73987268102013</v>
      </c>
      <c r="D32" s="3">
        <f t="shared" si="5"/>
        <v>453.73987268102013</v>
      </c>
      <c r="E32" s="3">
        <f t="shared" si="5"/>
        <v>453.73987268102013</v>
      </c>
      <c r="F32" s="3">
        <f t="shared" si="5"/>
        <v>453.73987268102013</v>
      </c>
      <c r="G32" s="3">
        <f t="shared" si="5"/>
        <v>453.73987268102013</v>
      </c>
      <c r="H32" s="3">
        <f t="shared" si="5"/>
        <v>453.73987268102013</v>
      </c>
      <c r="I32" s="3">
        <f t="shared" si="5"/>
        <v>453.73987268102013</v>
      </c>
      <c r="J32" s="3">
        <f t="shared" si="5"/>
        <v>453.73987268102013</v>
      </c>
      <c r="K32" s="3">
        <f t="shared" si="5"/>
        <v>453.73987268102013</v>
      </c>
      <c r="L32" s="3">
        <f t="shared" si="5"/>
        <v>453.73987268102013</v>
      </c>
      <c r="M32" s="3">
        <f t="shared" si="5"/>
        <v>453.73987268102013</v>
      </c>
      <c r="N32" s="6">
        <f t="shared" si="7"/>
        <v>5444.8784721722404</v>
      </c>
    </row>
    <row r="33" spans="1:14" x14ac:dyDescent="0.75">
      <c r="A33" s="4" t="s">
        <v>22</v>
      </c>
      <c r="B33" s="3">
        <f>('Budget Year 6'!M33)*(1+$J$1)</f>
        <v>1432.8627558348001</v>
      </c>
      <c r="C33" s="3">
        <f t="shared" si="6"/>
        <v>1432.8627558348001</v>
      </c>
      <c r="D33" s="3">
        <f t="shared" si="5"/>
        <v>1432.8627558348001</v>
      </c>
      <c r="E33" s="3">
        <f t="shared" si="5"/>
        <v>1432.8627558348001</v>
      </c>
      <c r="F33" s="3">
        <f t="shared" si="5"/>
        <v>1432.8627558348001</v>
      </c>
      <c r="G33" s="3">
        <f t="shared" si="5"/>
        <v>1432.8627558348001</v>
      </c>
      <c r="H33" s="3">
        <f t="shared" si="5"/>
        <v>1432.8627558348001</v>
      </c>
      <c r="I33" s="3">
        <f t="shared" si="5"/>
        <v>1432.8627558348001</v>
      </c>
      <c r="J33" s="3">
        <f t="shared" si="5"/>
        <v>1432.8627558348001</v>
      </c>
      <c r="K33" s="3">
        <f t="shared" si="5"/>
        <v>1432.8627558348001</v>
      </c>
      <c r="L33" s="3">
        <f t="shared" si="5"/>
        <v>1432.8627558348001</v>
      </c>
      <c r="M33" s="3">
        <f t="shared" si="5"/>
        <v>1432.8627558348001</v>
      </c>
      <c r="N33" s="6">
        <f t="shared" si="7"/>
        <v>17194.353070017602</v>
      </c>
    </row>
    <row r="34" spans="1:14" x14ac:dyDescent="0.75">
      <c r="A34" s="4" t="s">
        <v>23</v>
      </c>
      <c r="B34" s="3">
        <f>('Budget Year 6'!M34)*(1+$J$1)</f>
        <v>537.32353343805016</v>
      </c>
      <c r="C34" s="3">
        <f t="shared" si="6"/>
        <v>537.32353343805016</v>
      </c>
      <c r="D34" s="3">
        <f t="shared" si="5"/>
        <v>537.32353343805016</v>
      </c>
      <c r="E34" s="3">
        <f t="shared" si="5"/>
        <v>537.32353343805016</v>
      </c>
      <c r="F34" s="3">
        <f t="shared" si="5"/>
        <v>537.32353343805016</v>
      </c>
      <c r="G34" s="3">
        <f t="shared" si="5"/>
        <v>537.32353343805016</v>
      </c>
      <c r="H34" s="3">
        <f t="shared" si="5"/>
        <v>537.32353343805016</v>
      </c>
      <c r="I34" s="3">
        <f t="shared" si="5"/>
        <v>537.32353343805016</v>
      </c>
      <c r="J34" s="3">
        <f t="shared" si="5"/>
        <v>537.32353343805016</v>
      </c>
      <c r="K34" s="3">
        <f t="shared" si="5"/>
        <v>537.32353343805016</v>
      </c>
      <c r="L34" s="3">
        <f t="shared" si="5"/>
        <v>537.32353343805016</v>
      </c>
      <c r="M34" s="3">
        <f t="shared" si="5"/>
        <v>537.32353343805016</v>
      </c>
      <c r="N34" s="6">
        <f t="shared" si="7"/>
        <v>6447.8824012566001</v>
      </c>
    </row>
    <row r="35" spans="1:14" x14ac:dyDescent="0.75">
      <c r="A35" s="4" t="s">
        <v>24</v>
      </c>
      <c r="B35" s="3">
        <f>('Budget Year 6'!M35)*(1+$J$1)</f>
        <v>453.73987268102013</v>
      </c>
      <c r="C35" s="3">
        <f t="shared" si="6"/>
        <v>453.73987268102013</v>
      </c>
      <c r="D35" s="3">
        <f t="shared" si="5"/>
        <v>453.73987268102013</v>
      </c>
      <c r="E35" s="3">
        <f t="shared" si="5"/>
        <v>453.73987268102013</v>
      </c>
      <c r="F35" s="3">
        <f t="shared" si="5"/>
        <v>453.73987268102013</v>
      </c>
      <c r="G35" s="3">
        <f t="shared" si="5"/>
        <v>453.73987268102013</v>
      </c>
      <c r="H35" s="3">
        <f t="shared" si="5"/>
        <v>453.73987268102013</v>
      </c>
      <c r="I35" s="3">
        <f t="shared" si="5"/>
        <v>453.73987268102013</v>
      </c>
      <c r="J35" s="3">
        <f t="shared" si="5"/>
        <v>453.73987268102013</v>
      </c>
      <c r="K35" s="3">
        <f t="shared" si="5"/>
        <v>453.73987268102013</v>
      </c>
      <c r="L35" s="3">
        <f t="shared" si="5"/>
        <v>453.73987268102013</v>
      </c>
      <c r="M35" s="3">
        <f t="shared" si="5"/>
        <v>453.73987268102013</v>
      </c>
      <c r="N35" s="6">
        <f t="shared" si="7"/>
        <v>5444.8784721722404</v>
      </c>
    </row>
    <row r="36" spans="1:14" x14ac:dyDescent="0.75">
      <c r="A36" s="4" t="s">
        <v>25</v>
      </c>
      <c r="B36" s="3">
        <f>('Budget Year 6'!M36)*(1+$J$1)</f>
        <v>179.10784447935001</v>
      </c>
      <c r="C36" s="3">
        <f t="shared" si="6"/>
        <v>179.10784447935001</v>
      </c>
      <c r="D36" s="3">
        <f t="shared" si="5"/>
        <v>179.10784447935001</v>
      </c>
      <c r="E36" s="3">
        <f t="shared" si="5"/>
        <v>179.10784447935001</v>
      </c>
      <c r="F36" s="3">
        <f t="shared" si="5"/>
        <v>179.10784447935001</v>
      </c>
      <c r="G36" s="3">
        <f t="shared" si="5"/>
        <v>179.10784447935001</v>
      </c>
      <c r="H36" s="3">
        <f t="shared" si="5"/>
        <v>179.10784447935001</v>
      </c>
      <c r="I36" s="3">
        <f t="shared" si="5"/>
        <v>179.10784447935001</v>
      </c>
      <c r="J36" s="3">
        <f t="shared" si="5"/>
        <v>179.10784447935001</v>
      </c>
      <c r="K36" s="3">
        <f t="shared" si="5"/>
        <v>179.10784447935001</v>
      </c>
      <c r="L36" s="3">
        <f t="shared" si="5"/>
        <v>179.10784447935001</v>
      </c>
      <c r="M36" s="3">
        <f t="shared" si="5"/>
        <v>179.10784447935001</v>
      </c>
      <c r="N36" s="6">
        <f t="shared" si="7"/>
        <v>2149.2941337522002</v>
      </c>
    </row>
    <row r="37" spans="1:14" x14ac:dyDescent="0.75">
      <c r="A37" s="4" t="s">
        <v>26</v>
      </c>
      <c r="B37" s="3">
        <f>('Budget Year 6'!M37)*(1+$J$1)</f>
        <v>119.4052296529</v>
      </c>
      <c r="C37" s="3">
        <f t="shared" si="6"/>
        <v>119.4052296529</v>
      </c>
      <c r="D37" s="3">
        <f t="shared" si="5"/>
        <v>119.4052296529</v>
      </c>
      <c r="E37" s="3">
        <f t="shared" si="5"/>
        <v>119.4052296529</v>
      </c>
      <c r="F37" s="3">
        <f t="shared" si="5"/>
        <v>119.4052296529</v>
      </c>
      <c r="G37" s="3">
        <f t="shared" si="5"/>
        <v>119.4052296529</v>
      </c>
      <c r="H37" s="3">
        <f t="shared" si="5"/>
        <v>119.4052296529</v>
      </c>
      <c r="I37" s="3">
        <f t="shared" si="5"/>
        <v>119.4052296529</v>
      </c>
      <c r="J37" s="3">
        <f t="shared" si="5"/>
        <v>119.4052296529</v>
      </c>
      <c r="K37" s="3">
        <f t="shared" si="5"/>
        <v>119.4052296529</v>
      </c>
      <c r="L37" s="3">
        <f t="shared" si="5"/>
        <v>119.4052296529</v>
      </c>
      <c r="M37" s="3">
        <f t="shared" si="5"/>
        <v>119.4052296529</v>
      </c>
      <c r="N37" s="6">
        <f t="shared" si="7"/>
        <v>1432.8627558348005</v>
      </c>
    </row>
    <row r="38" spans="1:14" x14ac:dyDescent="0.75">
      <c r="A38" s="4" t="s">
        <v>27</v>
      </c>
      <c r="B38" s="3">
        <f>('Budget Year 6'!M38)*(1+$J$1)</f>
        <v>895.53922239675023</v>
      </c>
      <c r="C38" s="3">
        <f t="shared" si="6"/>
        <v>895.53922239675023</v>
      </c>
      <c r="D38" s="3">
        <f t="shared" si="5"/>
        <v>895.53922239675023</v>
      </c>
      <c r="E38" s="3">
        <f t="shared" si="5"/>
        <v>895.53922239675023</v>
      </c>
      <c r="F38" s="3">
        <f t="shared" si="5"/>
        <v>895.53922239675023</v>
      </c>
      <c r="G38" s="3">
        <f t="shared" si="5"/>
        <v>895.53922239675023</v>
      </c>
      <c r="H38" s="3">
        <f t="shared" si="5"/>
        <v>895.53922239675023</v>
      </c>
      <c r="I38" s="3">
        <f t="shared" si="5"/>
        <v>895.53922239675023</v>
      </c>
      <c r="J38" s="3">
        <f t="shared" si="5"/>
        <v>895.53922239675023</v>
      </c>
      <c r="K38" s="3">
        <f t="shared" si="5"/>
        <v>895.53922239675023</v>
      </c>
      <c r="L38" s="3">
        <f t="shared" si="5"/>
        <v>895.53922239675023</v>
      </c>
      <c r="M38" s="3">
        <f t="shared" si="5"/>
        <v>895.53922239675023</v>
      </c>
      <c r="N38" s="6">
        <f t="shared" si="7"/>
        <v>10746.470668761003</v>
      </c>
    </row>
    <row r="39" spans="1:14" x14ac:dyDescent="0.75">
      <c r="A39" s="4" t="s">
        <v>28</v>
      </c>
      <c r="B39" s="3">
        <f>('Budget Year 6'!M39)*(1+$J$1)</f>
        <v>143.28627558348001</v>
      </c>
      <c r="C39" s="3">
        <f t="shared" si="6"/>
        <v>143.28627558348001</v>
      </c>
      <c r="D39" s="3">
        <f t="shared" si="6"/>
        <v>143.28627558348001</v>
      </c>
      <c r="E39" s="3">
        <f t="shared" si="6"/>
        <v>143.28627558348001</v>
      </c>
      <c r="F39" s="3">
        <f t="shared" si="6"/>
        <v>143.28627558348001</v>
      </c>
      <c r="G39" s="3">
        <f t="shared" si="6"/>
        <v>143.28627558348001</v>
      </c>
      <c r="H39" s="3">
        <f t="shared" si="6"/>
        <v>143.28627558348001</v>
      </c>
      <c r="I39" s="3">
        <f t="shared" si="6"/>
        <v>143.28627558348001</v>
      </c>
      <c r="J39" s="3">
        <f t="shared" si="6"/>
        <v>143.28627558348001</v>
      </c>
      <c r="K39" s="3">
        <f t="shared" si="6"/>
        <v>143.28627558348001</v>
      </c>
      <c r="L39" s="3">
        <f t="shared" si="6"/>
        <v>143.28627558348001</v>
      </c>
      <c r="M39" s="3">
        <f t="shared" si="6"/>
        <v>143.28627558348001</v>
      </c>
      <c r="N39" s="6">
        <f t="shared" si="7"/>
        <v>1719.4353070017596</v>
      </c>
    </row>
    <row r="40" spans="1:14" x14ac:dyDescent="0.75">
      <c r="A40" s="4" t="s">
        <v>29</v>
      </c>
      <c r="B40" s="3">
        <f>('Budget Year 6'!M40)*(1+$J$1)</f>
        <v>102.68849750149401</v>
      </c>
      <c r="C40" s="3">
        <f t="shared" ref="C40:M42" si="8">+$B40</f>
        <v>102.68849750149401</v>
      </c>
      <c r="D40" s="3">
        <f t="shared" si="8"/>
        <v>102.68849750149401</v>
      </c>
      <c r="E40" s="3">
        <f t="shared" si="8"/>
        <v>102.68849750149401</v>
      </c>
      <c r="F40" s="3">
        <f t="shared" si="8"/>
        <v>102.68849750149401</v>
      </c>
      <c r="G40" s="3">
        <f t="shared" si="8"/>
        <v>102.68849750149401</v>
      </c>
      <c r="H40" s="3">
        <f t="shared" si="8"/>
        <v>102.68849750149401</v>
      </c>
      <c r="I40" s="3">
        <f t="shared" si="8"/>
        <v>102.68849750149401</v>
      </c>
      <c r="J40" s="3">
        <f t="shared" si="8"/>
        <v>102.68849750149401</v>
      </c>
      <c r="K40" s="3">
        <f t="shared" si="8"/>
        <v>102.68849750149401</v>
      </c>
      <c r="L40" s="3">
        <f t="shared" si="8"/>
        <v>102.68849750149401</v>
      </c>
      <c r="M40" s="3">
        <f t="shared" si="8"/>
        <v>102.68849750149401</v>
      </c>
      <c r="N40" s="6">
        <f t="shared" si="7"/>
        <v>1232.2619700179284</v>
      </c>
    </row>
    <row r="41" spans="1:14" x14ac:dyDescent="0.75">
      <c r="A41" s="4" t="s">
        <v>30</v>
      </c>
      <c r="B41" s="3">
        <f>('Budget Year 6'!M41)*(1+$J$1)</f>
        <v>64.478824012566022</v>
      </c>
      <c r="C41" s="3">
        <f t="shared" si="8"/>
        <v>64.478824012566022</v>
      </c>
      <c r="D41" s="3">
        <f t="shared" si="8"/>
        <v>64.478824012566022</v>
      </c>
      <c r="E41" s="3">
        <f t="shared" si="8"/>
        <v>64.478824012566022</v>
      </c>
      <c r="F41" s="3">
        <f t="shared" si="8"/>
        <v>64.478824012566022</v>
      </c>
      <c r="G41" s="3">
        <f t="shared" si="8"/>
        <v>64.478824012566022</v>
      </c>
      <c r="H41" s="3">
        <f t="shared" si="8"/>
        <v>64.478824012566022</v>
      </c>
      <c r="I41" s="3">
        <f t="shared" si="8"/>
        <v>64.478824012566022</v>
      </c>
      <c r="J41" s="3">
        <f t="shared" si="8"/>
        <v>64.478824012566022</v>
      </c>
      <c r="K41" s="3">
        <f t="shared" si="8"/>
        <v>64.478824012566022</v>
      </c>
      <c r="L41" s="3">
        <f t="shared" si="8"/>
        <v>64.478824012566022</v>
      </c>
      <c r="M41" s="3">
        <f t="shared" si="8"/>
        <v>64.478824012566022</v>
      </c>
      <c r="N41" s="6">
        <f t="shared" si="7"/>
        <v>773.74588815079244</v>
      </c>
    </row>
    <row r="42" spans="1:14" x14ac:dyDescent="0.75">
      <c r="A42" s="4" t="s">
        <v>31</v>
      </c>
      <c r="B42" s="3">
        <f>('Budget Year 6'!M42)*(1+$J$1)</f>
        <v>382.09673488928007</v>
      </c>
      <c r="C42" s="3">
        <f t="shared" si="8"/>
        <v>382.09673488928007</v>
      </c>
      <c r="D42" s="3">
        <f t="shared" si="8"/>
        <v>382.09673488928007</v>
      </c>
      <c r="E42" s="3">
        <f t="shared" si="8"/>
        <v>382.09673488928007</v>
      </c>
      <c r="F42" s="3">
        <f t="shared" si="8"/>
        <v>382.09673488928007</v>
      </c>
      <c r="G42" s="3">
        <f t="shared" si="8"/>
        <v>382.09673488928007</v>
      </c>
      <c r="H42" s="3">
        <f t="shared" si="8"/>
        <v>382.09673488928007</v>
      </c>
      <c r="I42" s="3">
        <f t="shared" si="8"/>
        <v>382.09673488928007</v>
      </c>
      <c r="J42" s="3">
        <f t="shared" si="8"/>
        <v>382.09673488928007</v>
      </c>
      <c r="K42" s="3">
        <f t="shared" si="8"/>
        <v>382.09673488928007</v>
      </c>
      <c r="L42" s="3">
        <f t="shared" si="8"/>
        <v>382.09673488928007</v>
      </c>
      <c r="M42" s="3">
        <f t="shared" si="8"/>
        <v>382.09673488928007</v>
      </c>
      <c r="N42" s="6">
        <f t="shared" si="7"/>
        <v>4585.1608186713611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12459.935714280116</v>
      </c>
      <c r="C44" s="13">
        <f t="shared" ref="C44:M44" si="9">SUM(C23:C43)</f>
        <v>12459.935714280116</v>
      </c>
      <c r="D44" s="13">
        <f t="shared" si="9"/>
        <v>12459.935714280116</v>
      </c>
      <c r="E44" s="13">
        <f t="shared" si="9"/>
        <v>12459.935714280116</v>
      </c>
      <c r="F44" s="13">
        <f t="shared" si="9"/>
        <v>12459.935714280116</v>
      </c>
      <c r="G44" s="13">
        <f t="shared" si="9"/>
        <v>12459.935714280116</v>
      </c>
      <c r="H44" s="13">
        <f t="shared" si="9"/>
        <v>12459.935714280116</v>
      </c>
      <c r="I44" s="13">
        <f t="shared" si="9"/>
        <v>12459.935714280116</v>
      </c>
      <c r="J44" s="13">
        <f t="shared" si="9"/>
        <v>12459.935714280116</v>
      </c>
      <c r="K44" s="13">
        <f t="shared" si="9"/>
        <v>12459.935714280116</v>
      </c>
      <c r="L44" s="13">
        <f t="shared" si="9"/>
        <v>12459.935714280116</v>
      </c>
      <c r="M44" s="13">
        <f t="shared" si="9"/>
        <v>12459.935714280116</v>
      </c>
      <c r="N44" s="19">
        <f>SUM(N23:N43)</f>
        <v>149519.22857136143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34420.924841969892</v>
      </c>
      <c r="C46" s="13">
        <f t="shared" ref="C46:N46" si="10">+C20-C44</f>
        <v>34420.924841969892</v>
      </c>
      <c r="D46" s="13">
        <f t="shared" si="10"/>
        <v>34420.924841969892</v>
      </c>
      <c r="E46" s="13">
        <f t="shared" si="10"/>
        <v>34420.924841969892</v>
      </c>
      <c r="F46" s="13">
        <f t="shared" si="10"/>
        <v>34420.924841969892</v>
      </c>
      <c r="G46" s="13">
        <f t="shared" si="10"/>
        <v>34420.924841969892</v>
      </c>
      <c r="H46" s="13">
        <f t="shared" si="10"/>
        <v>34420.924841969892</v>
      </c>
      <c r="I46" s="13">
        <f t="shared" si="10"/>
        <v>34420.924841969892</v>
      </c>
      <c r="J46" s="13">
        <f t="shared" si="10"/>
        <v>34420.924841969892</v>
      </c>
      <c r="K46" s="13">
        <f t="shared" si="10"/>
        <v>34420.924841969892</v>
      </c>
      <c r="L46" s="13">
        <f t="shared" si="10"/>
        <v>34420.924841969892</v>
      </c>
      <c r="M46" s="13">
        <f t="shared" si="10"/>
        <v>34420.924841969892</v>
      </c>
      <c r="N46" s="13">
        <f t="shared" si="10"/>
        <v>413051.09810363885</v>
      </c>
    </row>
    <row r="48" spans="1:14" x14ac:dyDescent="0.75">
      <c r="A48" s="4" t="s">
        <v>148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1">SUM(B48:M48)</f>
        <v>85934.753183782697</v>
      </c>
    </row>
    <row r="49" spans="1:14" x14ac:dyDescent="0.75">
      <c r="A49" s="4" t="s">
        <v>149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1"/>
        <v>64418.594761456683</v>
      </c>
    </row>
    <row r="50" spans="1:14" x14ac:dyDescent="0.75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60"/>
    </row>
    <row r="51" spans="1:14" x14ac:dyDescent="0.75">
      <c r="A51" s="60" t="s">
        <v>158</v>
      </c>
      <c r="B51" s="72">
        <f>+B46-(B48+B49)</f>
        <v>21891.479179866612</v>
      </c>
      <c r="C51" s="72">
        <f>+C46-(C48+C49)</f>
        <v>21891.479179866612</v>
      </c>
      <c r="D51" s="72">
        <f t="shared" ref="D51:M51" si="12">+D46-(D48+D49)</f>
        <v>21891.479179866612</v>
      </c>
      <c r="E51" s="72">
        <f t="shared" si="12"/>
        <v>21891.479179866612</v>
      </c>
      <c r="F51" s="72">
        <f t="shared" si="12"/>
        <v>21891.479179866612</v>
      </c>
      <c r="G51" s="72">
        <f t="shared" si="12"/>
        <v>21891.479179866612</v>
      </c>
      <c r="H51" s="72">
        <f t="shared" si="12"/>
        <v>21891.479179866612</v>
      </c>
      <c r="I51" s="72">
        <f t="shared" si="12"/>
        <v>21891.479179866612</v>
      </c>
      <c r="J51" s="72">
        <f t="shared" si="12"/>
        <v>21891.479179866612</v>
      </c>
      <c r="K51" s="72">
        <f t="shared" si="12"/>
        <v>21891.479179866612</v>
      </c>
      <c r="L51" s="72">
        <f t="shared" si="12"/>
        <v>21891.479179866612</v>
      </c>
      <c r="M51" s="99">
        <f t="shared" si="12"/>
        <v>21891.479179866612</v>
      </c>
      <c r="N51" s="95">
        <f t="shared" ref="N51" si="13">SUM(B51:M51)</f>
        <v>262697.75015839934</v>
      </c>
    </row>
    <row r="52" spans="1:14" x14ac:dyDescent="0.75">
      <c r="A52" t="s">
        <v>154</v>
      </c>
      <c r="B52" s="85">
        <f>+'Budget Year 6'!M58</f>
        <v>41230.660116517451</v>
      </c>
      <c r="C52" s="85">
        <f>+B58</f>
        <v>43122.139296384063</v>
      </c>
      <c r="D52" s="85">
        <f t="shared" ref="D52:M52" si="14">+C58</f>
        <v>45013.618476250675</v>
      </c>
      <c r="E52" s="85">
        <f t="shared" si="14"/>
        <v>49905.097656117287</v>
      </c>
      <c r="F52" s="85">
        <f t="shared" si="14"/>
        <v>48796.576835983898</v>
      </c>
      <c r="G52" s="85">
        <f t="shared" si="14"/>
        <v>50688.05601585051</v>
      </c>
      <c r="H52" s="85">
        <f t="shared" si="14"/>
        <v>52579.535195717122</v>
      </c>
      <c r="I52" s="85">
        <f t="shared" si="14"/>
        <v>54471.014375583734</v>
      </c>
      <c r="J52" s="85">
        <f t="shared" si="14"/>
        <v>56362.493555450346</v>
      </c>
      <c r="K52" s="85">
        <f t="shared" si="14"/>
        <v>58253.972735316958</v>
      </c>
      <c r="L52" s="85">
        <f t="shared" si="14"/>
        <v>60145.45191518357</v>
      </c>
      <c r="M52" s="92">
        <f t="shared" si="14"/>
        <v>52036.931095050182</v>
      </c>
      <c r="N52" s="56"/>
    </row>
    <row r="53" spans="1:14" ht="15.5" thickBot="1" x14ac:dyDescent="0.9">
      <c r="A53" s="81" t="s">
        <v>155</v>
      </c>
      <c r="B53" s="86"/>
      <c r="C53" s="86"/>
      <c r="D53" s="86">
        <v>3000</v>
      </c>
      <c r="E53" s="86"/>
      <c r="F53" s="86"/>
      <c r="G53" s="86"/>
      <c r="H53" s="86"/>
      <c r="I53" s="86"/>
      <c r="J53" s="86"/>
      <c r="K53" s="86"/>
      <c r="L53" s="86">
        <v>0</v>
      </c>
      <c r="M53" s="93">
        <v>0</v>
      </c>
      <c r="N53" s="102">
        <f>SUM(B53:M53)</f>
        <v>3000</v>
      </c>
    </row>
    <row r="54" spans="1:14" ht="15.5" thickBot="1" x14ac:dyDescent="0.9">
      <c r="A54" s="52" t="s">
        <v>159</v>
      </c>
      <c r="B54" s="84">
        <f>SUM(B51:B53)</f>
        <v>63122.139296384063</v>
      </c>
      <c r="C54" s="84">
        <f>SUM(C51:C53)</f>
        <v>65013.618476250675</v>
      </c>
      <c r="D54" s="84">
        <f t="shared" ref="D54:M54" si="15">SUM(D51:D53)</f>
        <v>69905.097656117287</v>
      </c>
      <c r="E54" s="84">
        <f t="shared" si="15"/>
        <v>71796.576835983898</v>
      </c>
      <c r="F54" s="84">
        <f t="shared" si="15"/>
        <v>70688.05601585051</v>
      </c>
      <c r="G54" s="84">
        <f t="shared" si="15"/>
        <v>72579.535195717122</v>
      </c>
      <c r="H54" s="84">
        <f t="shared" si="15"/>
        <v>74471.014375583734</v>
      </c>
      <c r="I54" s="84">
        <f t="shared" si="15"/>
        <v>76362.493555450346</v>
      </c>
      <c r="J54" s="84">
        <f t="shared" si="15"/>
        <v>78253.972735316958</v>
      </c>
      <c r="K54" s="84">
        <f t="shared" si="15"/>
        <v>80145.45191518357</v>
      </c>
      <c r="L54" s="84">
        <f t="shared" si="15"/>
        <v>82036.931095050182</v>
      </c>
      <c r="M54" s="94">
        <f t="shared" si="15"/>
        <v>73928.410274916794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22">
        <v>0</v>
      </c>
      <c r="C56" s="122"/>
      <c r="D56" s="122"/>
      <c r="E56" s="122">
        <v>3000</v>
      </c>
      <c r="F56" s="122"/>
      <c r="G56" s="122"/>
      <c r="H56" s="122"/>
      <c r="I56" s="123"/>
      <c r="J56" s="123"/>
      <c r="K56" s="123"/>
      <c r="L56" s="123"/>
      <c r="M56" s="141"/>
      <c r="N56" s="100">
        <f>SUM(B56:M56)</f>
        <v>3000</v>
      </c>
    </row>
    <row r="57" spans="1:14" x14ac:dyDescent="0.75">
      <c r="A57" s="49" t="s">
        <v>160</v>
      </c>
      <c r="B57" s="124">
        <v>20000</v>
      </c>
      <c r="C57" s="124">
        <v>20000</v>
      </c>
      <c r="D57" s="124">
        <v>20000</v>
      </c>
      <c r="E57" s="124">
        <v>20000</v>
      </c>
      <c r="F57" s="124">
        <v>20000</v>
      </c>
      <c r="G57" s="124">
        <v>20000</v>
      </c>
      <c r="H57" s="124">
        <v>20000</v>
      </c>
      <c r="I57" s="124">
        <v>20000</v>
      </c>
      <c r="J57" s="124">
        <v>20000</v>
      </c>
      <c r="K57" s="124">
        <v>20000</v>
      </c>
      <c r="L57" s="124">
        <v>30000</v>
      </c>
      <c r="M57" s="142">
        <v>30000</v>
      </c>
      <c r="N57" s="95">
        <f t="shared" ref="N57" si="16">SUM(B57:M57)</f>
        <v>260000</v>
      </c>
    </row>
    <row r="58" spans="1:14" x14ac:dyDescent="0.75">
      <c r="A58" s="82" t="s">
        <v>157</v>
      </c>
      <c r="B58" s="83">
        <f>+B54-B56-B57</f>
        <v>43122.139296384063</v>
      </c>
      <c r="C58" s="83">
        <f t="shared" ref="C58:M58" si="17">+C54-C56-C57</f>
        <v>45013.618476250675</v>
      </c>
      <c r="D58" s="83">
        <f t="shared" si="17"/>
        <v>49905.097656117287</v>
      </c>
      <c r="E58" s="83">
        <f t="shared" si="17"/>
        <v>48796.576835983898</v>
      </c>
      <c r="F58" s="83">
        <f t="shared" si="17"/>
        <v>50688.05601585051</v>
      </c>
      <c r="G58" s="83">
        <f t="shared" si="17"/>
        <v>52579.535195717122</v>
      </c>
      <c r="H58" s="83">
        <f t="shared" si="17"/>
        <v>54471.014375583734</v>
      </c>
      <c r="I58" s="83">
        <f t="shared" si="17"/>
        <v>56362.493555450346</v>
      </c>
      <c r="J58" s="83">
        <f t="shared" si="17"/>
        <v>58253.972735316958</v>
      </c>
      <c r="K58" s="83">
        <f t="shared" si="17"/>
        <v>60145.45191518357</v>
      </c>
      <c r="L58" s="83">
        <f t="shared" si="17"/>
        <v>52036.931095050182</v>
      </c>
      <c r="M58" s="96">
        <f t="shared" si="17"/>
        <v>43928.410274916794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4"/>
  <sheetViews>
    <sheetView workbookViewId="0">
      <selection activeCell="G3" sqref="G3"/>
    </sheetView>
    <sheetView workbookViewId="1"/>
    <sheetView topLeftCell="A16" workbookViewId="2">
      <selection activeCell="A24" sqref="A24"/>
    </sheetView>
  </sheetViews>
  <sheetFormatPr defaultRowHeight="14.75" x14ac:dyDescent="0.75"/>
  <cols>
    <col min="1" max="1" width="26.54296875" customWidth="1"/>
    <col min="2" max="9" width="14.7265625" customWidth="1"/>
  </cols>
  <sheetData>
    <row r="1" spans="1:8" ht="23.5" x14ac:dyDescent="1.1000000000000001">
      <c r="A1" s="23" t="s">
        <v>141</v>
      </c>
      <c r="B1" s="23"/>
      <c r="C1" s="23"/>
    </row>
    <row r="2" spans="1:8" ht="15.5" thickBot="1" x14ac:dyDescent="0.9"/>
    <row r="3" spans="1:8" ht="15.5" thickBot="1" x14ac:dyDescent="0.9">
      <c r="B3" s="46" t="s">
        <v>0</v>
      </c>
      <c r="C3" s="47" t="s">
        <v>137</v>
      </c>
      <c r="D3" s="48" t="s">
        <v>138</v>
      </c>
    </row>
    <row r="4" spans="1:8" x14ac:dyDescent="0.75">
      <c r="A4" s="43" t="s">
        <v>130</v>
      </c>
      <c r="B4" s="45">
        <f>+'Budget Year 1'!$N$20</f>
        <v>342700</v>
      </c>
      <c r="C4" s="45">
        <f>+'Budget Year 1'!$N$44</f>
        <v>125220</v>
      </c>
      <c r="D4" s="45">
        <f>+B4-C4</f>
        <v>217480</v>
      </c>
    </row>
    <row r="5" spans="1:8" x14ac:dyDescent="0.75">
      <c r="A5" s="43" t="s">
        <v>131</v>
      </c>
      <c r="B5" s="44">
        <f>+'Budget Year 2'!$N$20</f>
        <v>422040</v>
      </c>
      <c r="C5" s="44">
        <f>+'Budget Year 2'!$N$44</f>
        <v>128976.60000000002</v>
      </c>
      <c r="D5" s="44">
        <f t="shared" ref="D5:D10" si="0">+B5-C5</f>
        <v>293063.39999999997</v>
      </c>
    </row>
    <row r="6" spans="1:8" x14ac:dyDescent="0.75">
      <c r="A6" s="43" t="s">
        <v>132</v>
      </c>
      <c r="B6" s="44">
        <f>+'Budget Year 3'!$N$20</f>
        <v>462798</v>
      </c>
      <c r="C6" s="44">
        <f>+'Budget Year 3'!$N$44</f>
        <v>132845.89800000002</v>
      </c>
      <c r="D6" s="44">
        <f t="shared" si="0"/>
        <v>329952.10199999996</v>
      </c>
    </row>
    <row r="7" spans="1:8" x14ac:dyDescent="0.75">
      <c r="A7" s="43" t="s">
        <v>133</v>
      </c>
      <c r="B7" s="44">
        <f>+'Budget Year 4'!$N$20</f>
        <v>485937.9</v>
      </c>
      <c r="C7" s="44">
        <f>+'Budget Year 4'!$N$44</f>
        <v>136831.27494</v>
      </c>
      <c r="D7" s="44">
        <f t="shared" si="0"/>
        <v>349106.62505999999</v>
      </c>
    </row>
    <row r="8" spans="1:8" x14ac:dyDescent="0.75">
      <c r="A8" s="43" t="s">
        <v>134</v>
      </c>
      <c r="B8" s="44">
        <f>+'Budget Year 5'!$N$20</f>
        <v>510267.87000000005</v>
      </c>
      <c r="C8" s="44">
        <f>+'Budget Year 5'!$N$44</f>
        <v>140936.2131882</v>
      </c>
      <c r="D8" s="44">
        <f t="shared" si="0"/>
        <v>369331.65681180009</v>
      </c>
    </row>
    <row r="9" spans="1:8" x14ac:dyDescent="0.75">
      <c r="A9" s="43" t="s">
        <v>136</v>
      </c>
      <c r="B9" s="44">
        <f>+'Budget Year 6'!$N$20</f>
        <v>535781.26350000035</v>
      </c>
      <c r="C9" s="44">
        <f>+'Budget Year 6'!$N$44</f>
        <v>145164.29958384603</v>
      </c>
      <c r="D9" s="44">
        <f t="shared" si="0"/>
        <v>390616.96391615435</v>
      </c>
    </row>
    <row r="10" spans="1:8" x14ac:dyDescent="0.75">
      <c r="A10" s="43" t="s">
        <v>135</v>
      </c>
      <c r="B10" s="44">
        <f>+'Budget Year 7'!$N$20</f>
        <v>562570.32667500025</v>
      </c>
      <c r="C10" s="44">
        <f>+'Budget Year 7'!$N$44</f>
        <v>149519.22857136143</v>
      </c>
      <c r="D10" s="44">
        <f t="shared" si="0"/>
        <v>413051.09810363885</v>
      </c>
    </row>
    <row r="11" spans="1:8" ht="15.5" thickBot="1" x14ac:dyDescent="0.9"/>
    <row r="12" spans="1:8" ht="15.5" thickBot="1" x14ac:dyDescent="0.9">
      <c r="D12" s="40" t="s">
        <v>139</v>
      </c>
      <c r="E12" s="41" t="s">
        <v>140</v>
      </c>
      <c r="F12" s="42"/>
    </row>
    <row r="13" spans="1:8" ht="15.5" thickBot="1" x14ac:dyDescent="0.9">
      <c r="A13" t="s">
        <v>139</v>
      </c>
      <c r="B13" s="46" t="s">
        <v>130</v>
      </c>
      <c r="C13" s="47" t="s">
        <v>131</v>
      </c>
      <c r="D13" s="47" t="s">
        <v>132</v>
      </c>
      <c r="E13" s="47" t="s">
        <v>133</v>
      </c>
      <c r="F13" s="47" t="s">
        <v>134</v>
      </c>
      <c r="G13" s="47" t="s">
        <v>136</v>
      </c>
      <c r="H13" s="48" t="s">
        <v>135</v>
      </c>
    </row>
    <row r="14" spans="1:8" x14ac:dyDescent="0.75">
      <c r="A14" s="37">
        <v>0.04</v>
      </c>
      <c r="B14" s="38">
        <f>+$D$4/$A14</f>
        <v>5437000</v>
      </c>
      <c r="C14" s="38">
        <f>+$D$5/$A14</f>
        <v>7326584.9999999991</v>
      </c>
      <c r="D14" s="38">
        <f>+$D$6/$A$14</f>
        <v>8248802.5499999989</v>
      </c>
      <c r="E14" s="38">
        <f>+$D$7/$A$14</f>
        <v>8727665.6264999993</v>
      </c>
      <c r="F14" s="38">
        <f>+$D$8/$A$14</f>
        <v>9233291.4202950019</v>
      </c>
      <c r="G14" s="38">
        <f>+$D$9/$A$14</f>
        <v>9765424.0979038589</v>
      </c>
      <c r="H14" s="38">
        <f>+$D$10/$A$14</f>
        <v>10326277.45259097</v>
      </c>
    </row>
    <row r="15" spans="1:8" x14ac:dyDescent="0.75">
      <c r="A15" s="37">
        <v>4.4999999999999998E-2</v>
      </c>
      <c r="B15" s="39">
        <f>+$D$4/$A15</f>
        <v>4832888.888888889</v>
      </c>
      <c r="C15" s="39">
        <f>+$D$5/$A15</f>
        <v>6512519.9999999991</v>
      </c>
      <c r="D15" s="39">
        <f>+$D$6/$A15</f>
        <v>7332268.9333333327</v>
      </c>
      <c r="E15" s="39">
        <f>+$D$7/$A15</f>
        <v>7757925.0013333336</v>
      </c>
      <c r="F15" s="39">
        <f>+$D$8/$A15</f>
        <v>8207370.1513733352</v>
      </c>
      <c r="G15" s="39">
        <f>+$D$9/$A15</f>
        <v>8680376.9759145416</v>
      </c>
      <c r="H15" s="39">
        <f>+$D$10/$A15</f>
        <v>9178913.2911919747</v>
      </c>
    </row>
    <row r="16" spans="1:8" x14ac:dyDescent="0.75">
      <c r="A16" s="37">
        <v>0.05</v>
      </c>
      <c r="B16" s="39">
        <f t="shared" ref="B16:B26" si="1">+$D$4/$A16</f>
        <v>4349600</v>
      </c>
      <c r="C16" s="39">
        <f t="shared" ref="C16:C26" si="2">+$D$5/$A16</f>
        <v>5861267.9999999991</v>
      </c>
      <c r="D16" s="39">
        <f t="shared" ref="D16:D26" si="3">+$D$6/$A16</f>
        <v>6599042.0399999991</v>
      </c>
      <c r="E16" s="39">
        <f t="shared" ref="E16:E26" si="4">+$D$7/$A16</f>
        <v>6982132.5011999998</v>
      </c>
      <c r="F16" s="39">
        <f t="shared" ref="F16:F26" si="5">+$D$8/$A16</f>
        <v>7386633.1362360017</v>
      </c>
      <c r="G16" s="39">
        <f t="shared" ref="G16:G26" si="6">+$D$9/$A16</f>
        <v>7812339.2783230869</v>
      </c>
      <c r="H16" s="39">
        <f t="shared" ref="H16:H26" si="7">+$D$10/$A16</f>
        <v>8261021.9620727766</v>
      </c>
    </row>
    <row r="17" spans="1:9" x14ac:dyDescent="0.75">
      <c r="A17" s="37">
        <v>5.5E-2</v>
      </c>
      <c r="B17" s="39">
        <f t="shared" si="1"/>
        <v>3954181.8181818184</v>
      </c>
      <c r="C17" s="39">
        <f t="shared" si="2"/>
        <v>5328425.4545454541</v>
      </c>
      <c r="D17" s="39">
        <f t="shared" si="3"/>
        <v>5999129.127272726</v>
      </c>
      <c r="E17" s="39">
        <f t="shared" si="4"/>
        <v>6347393.182909091</v>
      </c>
      <c r="F17" s="39">
        <f t="shared" si="5"/>
        <v>6715121.0329418201</v>
      </c>
      <c r="G17" s="39">
        <f t="shared" si="6"/>
        <v>7102126.6166573521</v>
      </c>
      <c r="H17" s="39">
        <f t="shared" si="7"/>
        <v>7510019.965520706</v>
      </c>
    </row>
    <row r="18" spans="1:9" x14ac:dyDescent="0.75">
      <c r="A18" s="37">
        <v>0.06</v>
      </c>
      <c r="B18" s="39">
        <f t="shared" si="1"/>
        <v>3624666.666666667</v>
      </c>
      <c r="C18" s="39">
        <f t="shared" si="2"/>
        <v>4884390</v>
      </c>
      <c r="D18" s="39">
        <f t="shared" si="3"/>
        <v>5499201.6999999993</v>
      </c>
      <c r="E18" s="39">
        <f t="shared" si="4"/>
        <v>5818443.7510000002</v>
      </c>
      <c r="F18" s="39">
        <f t="shared" si="5"/>
        <v>6155527.6135300016</v>
      </c>
      <c r="G18" s="39">
        <f t="shared" si="6"/>
        <v>6510282.7319359062</v>
      </c>
      <c r="H18" s="39">
        <f t="shared" si="7"/>
        <v>6884184.9683939815</v>
      </c>
    </row>
    <row r="19" spans="1:9" x14ac:dyDescent="0.75">
      <c r="A19" s="37">
        <v>6.5000000000000002E-2</v>
      </c>
      <c r="B19" s="39">
        <f t="shared" si="1"/>
        <v>3345846.1538461535</v>
      </c>
      <c r="C19" s="39">
        <f t="shared" si="2"/>
        <v>4508667.692307692</v>
      </c>
      <c r="D19" s="39">
        <f t="shared" si="3"/>
        <v>5076186.1846153839</v>
      </c>
      <c r="E19" s="39">
        <f t="shared" si="4"/>
        <v>5370871.1547692306</v>
      </c>
      <c r="F19" s="39">
        <f t="shared" si="5"/>
        <v>5682025.4894123087</v>
      </c>
      <c r="G19" s="39">
        <f t="shared" si="6"/>
        <v>6009491.7525562206</v>
      </c>
      <c r="H19" s="39">
        <f t="shared" si="7"/>
        <v>6354632.278517521</v>
      </c>
    </row>
    <row r="20" spans="1:9" x14ac:dyDescent="0.75">
      <c r="A20" s="37">
        <v>7.0000000000000007E-2</v>
      </c>
      <c r="B20" s="39">
        <f t="shared" si="1"/>
        <v>3106857.1428571427</v>
      </c>
      <c r="C20" s="39">
        <f t="shared" si="2"/>
        <v>4186619.9999999991</v>
      </c>
      <c r="D20" s="39">
        <f t="shared" si="3"/>
        <v>4713601.457142856</v>
      </c>
      <c r="E20" s="39">
        <f t="shared" si="4"/>
        <v>4987237.5008571418</v>
      </c>
      <c r="F20" s="39">
        <f t="shared" si="5"/>
        <v>5276166.5258828579</v>
      </c>
      <c r="G20" s="39">
        <f t="shared" si="6"/>
        <v>5580242.3416593475</v>
      </c>
      <c r="H20" s="39">
        <f t="shared" si="7"/>
        <v>5900729.9729091255</v>
      </c>
    </row>
    <row r="21" spans="1:9" x14ac:dyDescent="0.75">
      <c r="A21" s="37">
        <v>7.4999999999999997E-2</v>
      </c>
      <c r="B21" s="39">
        <f t="shared" si="1"/>
        <v>2899733.3333333335</v>
      </c>
      <c r="C21" s="39">
        <f t="shared" si="2"/>
        <v>3907511.9999999995</v>
      </c>
      <c r="D21" s="39">
        <f t="shared" si="3"/>
        <v>4399361.3599999994</v>
      </c>
      <c r="E21" s="39">
        <f t="shared" si="4"/>
        <v>4654755.0008000005</v>
      </c>
      <c r="F21" s="39">
        <f t="shared" si="5"/>
        <v>4924422.0908240015</v>
      </c>
      <c r="G21" s="39">
        <f t="shared" si="6"/>
        <v>5208226.1855487246</v>
      </c>
      <c r="H21" s="39">
        <f t="shared" si="7"/>
        <v>5507347.9747151854</v>
      </c>
    </row>
    <row r="22" spans="1:9" x14ac:dyDescent="0.75">
      <c r="A22" s="37">
        <v>0.08</v>
      </c>
      <c r="B22" s="39">
        <f t="shared" si="1"/>
        <v>2718500</v>
      </c>
      <c r="C22" s="39">
        <f t="shared" si="2"/>
        <v>3663292.4999999995</v>
      </c>
      <c r="D22" s="39">
        <f t="shared" si="3"/>
        <v>4124401.2749999994</v>
      </c>
      <c r="E22" s="39">
        <f t="shared" si="4"/>
        <v>4363832.8132499997</v>
      </c>
      <c r="F22" s="39">
        <f t="shared" si="5"/>
        <v>4616645.710147501</v>
      </c>
      <c r="G22" s="39">
        <f t="shared" si="6"/>
        <v>4882712.0489519294</v>
      </c>
      <c r="H22" s="39">
        <f t="shared" si="7"/>
        <v>5163138.7262954852</v>
      </c>
    </row>
    <row r="23" spans="1:9" x14ac:dyDescent="0.75">
      <c r="A23" s="37">
        <v>8.5000000000000006E-2</v>
      </c>
      <c r="B23" s="39">
        <f t="shared" si="1"/>
        <v>2558588.2352941176</v>
      </c>
      <c r="C23" s="39">
        <f t="shared" si="2"/>
        <v>3447804.7058823523</v>
      </c>
      <c r="D23" s="39">
        <f t="shared" si="3"/>
        <v>3881789.4352941168</v>
      </c>
      <c r="E23" s="39">
        <f t="shared" si="4"/>
        <v>4107136.7654117644</v>
      </c>
      <c r="F23" s="39">
        <f t="shared" si="5"/>
        <v>4345078.3154329415</v>
      </c>
      <c r="G23" s="39">
        <f t="shared" si="6"/>
        <v>4595493.693131227</v>
      </c>
      <c r="H23" s="39">
        <f t="shared" si="7"/>
        <v>4859424.6835722215</v>
      </c>
    </row>
    <row r="24" spans="1:9" x14ac:dyDescent="0.75">
      <c r="A24" s="37">
        <v>0.09</v>
      </c>
      <c r="B24" s="39">
        <f t="shared" si="1"/>
        <v>2416444.4444444445</v>
      </c>
      <c r="C24" s="39">
        <f t="shared" si="2"/>
        <v>3256259.9999999995</v>
      </c>
      <c r="D24" s="39">
        <f t="shared" si="3"/>
        <v>3666134.4666666663</v>
      </c>
      <c r="E24" s="39">
        <f t="shared" si="4"/>
        <v>3878962.5006666668</v>
      </c>
      <c r="F24" s="39">
        <f t="shared" si="5"/>
        <v>4103685.0756866676</v>
      </c>
      <c r="G24" s="39">
        <f t="shared" si="6"/>
        <v>4340188.4879572708</v>
      </c>
      <c r="H24" s="39">
        <f t="shared" si="7"/>
        <v>4589456.6455959873</v>
      </c>
    </row>
    <row r="25" spans="1:9" x14ac:dyDescent="0.75">
      <c r="A25" s="37">
        <v>9.5000000000000001E-2</v>
      </c>
      <c r="B25" s="39">
        <f t="shared" si="1"/>
        <v>2289263.1578947366</v>
      </c>
      <c r="C25" s="39">
        <f t="shared" si="2"/>
        <v>3084877.8947368418</v>
      </c>
      <c r="D25" s="39">
        <f t="shared" si="3"/>
        <v>3473180.0210526311</v>
      </c>
      <c r="E25" s="39">
        <f t="shared" si="4"/>
        <v>3674806.5795789473</v>
      </c>
      <c r="F25" s="39">
        <f t="shared" si="5"/>
        <v>3887701.6506505273</v>
      </c>
      <c r="G25" s="39">
        <f t="shared" si="6"/>
        <v>4111757.5149068879</v>
      </c>
      <c r="H25" s="39">
        <f t="shared" si="7"/>
        <v>4347906.2958277771</v>
      </c>
    </row>
    <row r="26" spans="1:9" x14ac:dyDescent="0.75">
      <c r="A26" s="37">
        <v>0.1</v>
      </c>
      <c r="B26" s="39">
        <f t="shared" si="1"/>
        <v>2174800</v>
      </c>
      <c r="C26" s="39">
        <f t="shared" si="2"/>
        <v>2930633.9999999995</v>
      </c>
      <c r="D26" s="39">
        <f t="shared" si="3"/>
        <v>3299521.0199999996</v>
      </c>
      <c r="E26" s="39">
        <f t="shared" si="4"/>
        <v>3491066.2505999999</v>
      </c>
      <c r="F26" s="39">
        <f t="shared" si="5"/>
        <v>3693316.5681180009</v>
      </c>
      <c r="G26" s="39">
        <f t="shared" si="6"/>
        <v>3906169.6391615435</v>
      </c>
      <c r="H26" s="39">
        <f t="shared" si="7"/>
        <v>4130510.9810363883</v>
      </c>
    </row>
    <row r="27" spans="1:9" ht="15.5" thickBot="1" x14ac:dyDescent="0.9">
      <c r="H27" s="8"/>
    </row>
    <row r="28" spans="1:9" ht="15.5" thickBot="1" x14ac:dyDescent="0.9">
      <c r="A28" s="49"/>
      <c r="B28" s="46" t="s">
        <v>130</v>
      </c>
      <c r="C28" s="47" t="s">
        <v>131</v>
      </c>
      <c r="D28" s="47" t="s">
        <v>132</v>
      </c>
      <c r="E28" s="47" t="s">
        <v>133</v>
      </c>
      <c r="F28" s="47" t="s">
        <v>134</v>
      </c>
      <c r="G28" s="47" t="s">
        <v>136</v>
      </c>
      <c r="H28" s="48" t="s">
        <v>135</v>
      </c>
      <c r="I28" s="80">
        <f>SUM(B28:H28)</f>
        <v>0</v>
      </c>
    </row>
    <row r="29" spans="1:9" x14ac:dyDescent="0.75">
      <c r="A29" s="49" t="s">
        <v>162</v>
      </c>
      <c r="B29" s="105">
        <f>+'Budget Year 1'!N57</f>
        <v>1200</v>
      </c>
      <c r="C29" s="105">
        <f>+'Budget Year 2'!N57</f>
        <v>1200</v>
      </c>
      <c r="D29" s="105">
        <f>+'Budget Year 3'!N57</f>
        <v>120000</v>
      </c>
      <c r="E29" s="105">
        <f>+'Budget Year 4'!N57</f>
        <v>225000</v>
      </c>
      <c r="F29" s="105">
        <f>+'Budget Year 5'!N57</f>
        <v>230000</v>
      </c>
      <c r="G29" s="105">
        <f>+'Budget Year 6'!N57</f>
        <v>245000</v>
      </c>
      <c r="H29" s="105">
        <f>+'Budget Year 7'!N57</f>
        <v>260000</v>
      </c>
      <c r="I29" s="105">
        <f>SUM(B29:H29)</f>
        <v>1082400</v>
      </c>
    </row>
    <row r="30" spans="1:9" x14ac:dyDescent="0.75">
      <c r="A30" s="49" t="s">
        <v>163</v>
      </c>
      <c r="B30" s="106">
        <f>+'Budget Year 1'!N53</f>
        <v>185000</v>
      </c>
      <c r="C30" s="106">
        <f>+'Budget Year 2'!N53</f>
        <v>185000</v>
      </c>
      <c r="D30" s="106">
        <f>+'Budget Year 3'!N53</f>
        <v>1000</v>
      </c>
      <c r="E30" s="106">
        <f>+'Budget Year 4'!N53</f>
        <v>4000</v>
      </c>
      <c r="F30" s="106">
        <f>+'Budget Year 5'!N53</f>
        <v>3000</v>
      </c>
      <c r="G30" s="106">
        <f>+'Budget Year 6'!N53</f>
        <v>2000</v>
      </c>
      <c r="H30" s="106">
        <f>+'Budget Year 7'!N53</f>
        <v>3000</v>
      </c>
      <c r="I30" s="106">
        <f>SUM(B30:H30)</f>
        <v>383000</v>
      </c>
    </row>
    <row r="31" spans="1:9" x14ac:dyDescent="0.75">
      <c r="B31" s="101"/>
      <c r="C31" s="101"/>
      <c r="D31" s="101"/>
      <c r="E31" s="101"/>
      <c r="F31" s="101"/>
      <c r="G31" s="103" t="s">
        <v>164</v>
      </c>
      <c r="H31" s="101"/>
      <c r="I31" s="108">
        <f>+I29-I30</f>
        <v>699400</v>
      </c>
    </row>
    <row r="33" spans="1:9" x14ac:dyDescent="0.75">
      <c r="A33" s="49" t="s">
        <v>156</v>
      </c>
      <c r="B33" s="106">
        <f>+'Budget Year 1'!$N$56</f>
        <v>245000</v>
      </c>
      <c r="C33" s="106">
        <f>+'Budget Year 2'!$N$56</f>
        <v>165000</v>
      </c>
      <c r="D33" s="106">
        <f>+'Budget Year 3'!$N$56</f>
        <v>170000</v>
      </c>
      <c r="E33" s="106">
        <f>+'Budget Year 4'!$N$56</f>
        <v>10000</v>
      </c>
      <c r="F33" s="106">
        <f>+'Budget Year 5'!$N$56</f>
        <v>20000</v>
      </c>
      <c r="G33" s="106">
        <f>+'Budget Year 6'!$N$56</f>
        <v>5000</v>
      </c>
      <c r="H33" s="107">
        <f>+'Budget Year 7'!$N$56</f>
        <v>3000</v>
      </c>
      <c r="I33" s="106">
        <f>SUM(B33:H33)</f>
        <v>618000</v>
      </c>
    </row>
    <row r="34" spans="1:9" x14ac:dyDescent="0.75">
      <c r="B34" s="80"/>
      <c r="C34" s="80"/>
      <c r="D34" s="80"/>
      <c r="E34" s="80"/>
      <c r="F34" s="80"/>
      <c r="G34" s="104" t="s">
        <v>165</v>
      </c>
      <c r="H34" s="80"/>
      <c r="I34" s="109">
        <f>+I31-I33</f>
        <v>81400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abSelected="1" topLeftCell="A39" workbookViewId="0">
      <selection activeCell="A54" sqref="A54"/>
    </sheetView>
    <sheetView workbookViewId="1">
      <selection activeCell="A55" sqref="A54:N55"/>
    </sheetView>
    <sheetView workbookViewId="2">
      <selection activeCell="D2" sqref="D2"/>
    </sheetView>
  </sheetViews>
  <sheetFormatPr defaultRowHeight="14.75" x14ac:dyDescent="0.75"/>
  <cols>
    <col min="1" max="1" width="1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144</v>
      </c>
    </row>
    <row r="3" spans="1:14" x14ac:dyDescent="0.75">
      <c r="A3" s="57" t="s">
        <v>142</v>
      </c>
      <c r="B3" s="28" t="s">
        <v>34</v>
      </c>
      <c r="C3" s="28" t="s">
        <v>35</v>
      </c>
      <c r="D3" s="28" t="s">
        <v>36</v>
      </c>
      <c r="E3" s="28" t="s">
        <v>37</v>
      </c>
      <c r="F3" s="28" t="s">
        <v>48</v>
      </c>
      <c r="G3" s="28" t="s">
        <v>38</v>
      </c>
      <c r="H3" s="28" t="s">
        <v>39</v>
      </c>
      <c r="I3" s="28" t="s">
        <v>40</v>
      </c>
      <c r="J3" s="28" t="s">
        <v>41</v>
      </c>
      <c r="K3" s="28" t="s">
        <v>42</v>
      </c>
      <c r="L3" s="28" t="s">
        <v>43</v>
      </c>
      <c r="M3" s="28" t="s">
        <v>44</v>
      </c>
      <c r="N3" s="28" t="s">
        <v>47</v>
      </c>
    </row>
    <row r="4" spans="1:14" x14ac:dyDescent="0.75">
      <c r="A4" s="57">
        <v>1</v>
      </c>
      <c r="B4" s="115">
        <v>960</v>
      </c>
      <c r="C4" s="115"/>
      <c r="D4" s="115"/>
      <c r="E4" s="115">
        <v>1200</v>
      </c>
      <c r="F4" s="115">
        <v>1200</v>
      </c>
      <c r="G4" s="115">
        <v>1200</v>
      </c>
      <c r="H4" s="115">
        <v>1200</v>
      </c>
      <c r="I4" s="115">
        <v>1200</v>
      </c>
      <c r="J4" s="115">
        <v>1200</v>
      </c>
      <c r="K4" s="115">
        <v>1200</v>
      </c>
      <c r="L4" s="115">
        <v>1200</v>
      </c>
      <c r="M4" s="115">
        <v>1200</v>
      </c>
      <c r="N4" s="50">
        <f>SUM(B4:M4)</f>
        <v>11760</v>
      </c>
    </row>
    <row r="5" spans="1:14" x14ac:dyDescent="0.75">
      <c r="A5" s="57">
        <v>2</v>
      </c>
      <c r="B5" s="115">
        <v>960</v>
      </c>
      <c r="C5" s="115"/>
      <c r="D5" s="115"/>
      <c r="E5" s="115">
        <v>1200</v>
      </c>
      <c r="F5" s="115">
        <v>1200</v>
      </c>
      <c r="G5" s="115">
        <v>1200</v>
      </c>
      <c r="H5" s="115">
        <v>1200</v>
      </c>
      <c r="I5" s="115">
        <v>1200</v>
      </c>
      <c r="J5" s="115">
        <v>1200</v>
      </c>
      <c r="K5" s="115">
        <v>1200</v>
      </c>
      <c r="L5" s="115">
        <v>1200</v>
      </c>
      <c r="M5" s="115">
        <v>1200</v>
      </c>
      <c r="N5" s="50">
        <f t="shared" ref="N5:N53" si="0">SUM(B5:M5)</f>
        <v>11760</v>
      </c>
    </row>
    <row r="6" spans="1:14" x14ac:dyDescent="0.75">
      <c r="A6" s="57">
        <v>3</v>
      </c>
      <c r="B6" s="115">
        <v>960</v>
      </c>
      <c r="C6" s="115"/>
      <c r="D6" s="115"/>
      <c r="E6" s="115">
        <v>1200</v>
      </c>
      <c r="F6" s="115">
        <v>1200</v>
      </c>
      <c r="G6" s="115">
        <v>1200</v>
      </c>
      <c r="H6" s="115">
        <v>1200</v>
      </c>
      <c r="I6" s="115">
        <v>1200</v>
      </c>
      <c r="J6" s="115">
        <v>1200</v>
      </c>
      <c r="K6" s="115">
        <v>1200</v>
      </c>
      <c r="L6" s="115">
        <v>1200</v>
      </c>
      <c r="M6" s="115">
        <v>1200</v>
      </c>
      <c r="N6" s="50">
        <f t="shared" si="0"/>
        <v>11760</v>
      </c>
    </row>
    <row r="7" spans="1:14" x14ac:dyDescent="0.75">
      <c r="A7" s="57">
        <v>4</v>
      </c>
      <c r="B7" s="115">
        <v>960</v>
      </c>
      <c r="C7" s="115">
        <v>960</v>
      </c>
      <c r="D7" s="115">
        <v>960</v>
      </c>
      <c r="E7" s="115">
        <v>960</v>
      </c>
      <c r="F7" s="115">
        <v>960</v>
      </c>
      <c r="G7" s="115">
        <v>960</v>
      </c>
      <c r="H7" s="115">
        <v>960</v>
      </c>
      <c r="I7" s="115">
        <v>960</v>
      </c>
      <c r="J7" s="115"/>
      <c r="K7" s="115"/>
      <c r="L7" s="115">
        <v>1200</v>
      </c>
      <c r="M7" s="115">
        <v>1200</v>
      </c>
      <c r="N7" s="50">
        <f t="shared" si="0"/>
        <v>10080</v>
      </c>
    </row>
    <row r="8" spans="1:14" x14ac:dyDescent="0.75">
      <c r="A8" s="57">
        <v>5</v>
      </c>
      <c r="B8" s="115">
        <v>960</v>
      </c>
      <c r="C8" s="115">
        <v>960</v>
      </c>
      <c r="D8" s="115">
        <v>960</v>
      </c>
      <c r="E8" s="115">
        <v>960</v>
      </c>
      <c r="F8" s="115">
        <v>960</v>
      </c>
      <c r="G8" s="115">
        <v>960</v>
      </c>
      <c r="H8" s="115">
        <v>960</v>
      </c>
      <c r="I8" s="115">
        <v>960</v>
      </c>
      <c r="J8" s="115"/>
      <c r="K8" s="115"/>
      <c r="L8" s="115">
        <v>1200</v>
      </c>
      <c r="M8" s="115">
        <v>1200</v>
      </c>
      <c r="N8" s="50">
        <f t="shared" si="0"/>
        <v>10080</v>
      </c>
    </row>
    <row r="9" spans="1:14" x14ac:dyDescent="0.75">
      <c r="A9" s="57">
        <v>6</v>
      </c>
      <c r="B9" s="115">
        <v>960</v>
      </c>
      <c r="C9" s="115">
        <v>960</v>
      </c>
      <c r="D9" s="115">
        <v>960</v>
      </c>
      <c r="E9" s="115">
        <v>960</v>
      </c>
      <c r="F9" s="115">
        <v>960</v>
      </c>
      <c r="G9" s="115">
        <v>960</v>
      </c>
      <c r="H9" s="115">
        <v>960</v>
      </c>
      <c r="I9" s="115">
        <v>960</v>
      </c>
      <c r="J9" s="115"/>
      <c r="K9" s="115"/>
      <c r="L9" s="115">
        <v>1200</v>
      </c>
      <c r="M9" s="115">
        <v>1200</v>
      </c>
      <c r="N9" s="50">
        <f t="shared" si="0"/>
        <v>10080</v>
      </c>
    </row>
    <row r="10" spans="1:14" x14ac:dyDescent="0.75">
      <c r="A10" s="57">
        <v>7</v>
      </c>
      <c r="B10" s="115">
        <v>960</v>
      </c>
      <c r="C10" s="115">
        <v>960</v>
      </c>
      <c r="D10" s="115">
        <v>960</v>
      </c>
      <c r="E10" s="115">
        <v>960</v>
      </c>
      <c r="F10" s="115">
        <v>960</v>
      </c>
      <c r="G10" s="115">
        <v>960</v>
      </c>
      <c r="H10" s="115">
        <v>960</v>
      </c>
      <c r="I10" s="115">
        <v>960</v>
      </c>
      <c r="J10" s="115"/>
      <c r="K10" s="115"/>
      <c r="L10" s="115">
        <v>1200</v>
      </c>
      <c r="M10" s="115">
        <v>1200</v>
      </c>
      <c r="N10" s="50">
        <f t="shared" si="0"/>
        <v>10080</v>
      </c>
    </row>
    <row r="11" spans="1:14" x14ac:dyDescent="0.75">
      <c r="A11" s="57">
        <v>8</v>
      </c>
      <c r="B11" s="115">
        <v>960</v>
      </c>
      <c r="C11" s="115">
        <v>960</v>
      </c>
      <c r="D11" s="115">
        <v>960</v>
      </c>
      <c r="E11" s="115">
        <v>960</v>
      </c>
      <c r="F11" s="115">
        <v>960</v>
      </c>
      <c r="G11" s="115">
        <v>960</v>
      </c>
      <c r="H11" s="115">
        <v>960</v>
      </c>
      <c r="I11" s="115">
        <v>960</v>
      </c>
      <c r="J11" s="115">
        <v>960</v>
      </c>
      <c r="K11" s="115">
        <v>960</v>
      </c>
      <c r="L11" s="115">
        <v>960</v>
      </c>
      <c r="M11" s="115">
        <v>960</v>
      </c>
      <c r="N11" s="50">
        <f t="shared" si="0"/>
        <v>11520</v>
      </c>
    </row>
    <row r="12" spans="1:14" x14ac:dyDescent="0.75">
      <c r="A12" s="57">
        <v>9</v>
      </c>
      <c r="B12" s="115">
        <v>960</v>
      </c>
      <c r="C12" s="115">
        <v>960</v>
      </c>
      <c r="D12" s="115">
        <v>960</v>
      </c>
      <c r="E12" s="115">
        <v>960</v>
      </c>
      <c r="F12" s="115">
        <v>960</v>
      </c>
      <c r="G12" s="115">
        <v>960</v>
      </c>
      <c r="H12" s="115">
        <v>960</v>
      </c>
      <c r="I12" s="115">
        <v>960</v>
      </c>
      <c r="J12" s="115">
        <v>960</v>
      </c>
      <c r="K12" s="115">
        <v>960</v>
      </c>
      <c r="L12" s="115">
        <v>960</v>
      </c>
      <c r="M12" s="115">
        <v>960</v>
      </c>
      <c r="N12" s="50">
        <f t="shared" si="0"/>
        <v>11520</v>
      </c>
    </row>
    <row r="13" spans="1:14" x14ac:dyDescent="0.75">
      <c r="A13" s="57">
        <v>10</v>
      </c>
      <c r="B13" s="115">
        <v>960</v>
      </c>
      <c r="C13" s="115">
        <v>960</v>
      </c>
      <c r="D13" s="115">
        <v>960</v>
      </c>
      <c r="E13" s="115">
        <v>960</v>
      </c>
      <c r="F13" s="115">
        <v>960</v>
      </c>
      <c r="G13" s="115">
        <v>960</v>
      </c>
      <c r="H13" s="115">
        <v>960</v>
      </c>
      <c r="I13" s="115">
        <v>960</v>
      </c>
      <c r="J13" s="115">
        <v>960</v>
      </c>
      <c r="K13" s="115">
        <v>960</v>
      </c>
      <c r="L13" s="115">
        <v>960</v>
      </c>
      <c r="M13" s="115">
        <v>960</v>
      </c>
      <c r="N13" s="50">
        <f t="shared" si="0"/>
        <v>11520</v>
      </c>
    </row>
    <row r="14" spans="1:14" x14ac:dyDescent="0.75">
      <c r="A14" s="57">
        <v>11</v>
      </c>
      <c r="B14" s="115">
        <v>1150</v>
      </c>
      <c r="C14" s="115">
        <v>960</v>
      </c>
      <c r="D14" s="115">
        <v>960</v>
      </c>
      <c r="E14" s="115">
        <v>960</v>
      </c>
      <c r="F14" s="115">
        <v>960</v>
      </c>
      <c r="G14" s="115">
        <v>960</v>
      </c>
      <c r="H14" s="115">
        <v>960</v>
      </c>
      <c r="I14" s="115">
        <v>960</v>
      </c>
      <c r="J14" s="115">
        <v>960</v>
      </c>
      <c r="K14" s="115">
        <v>960</v>
      </c>
      <c r="L14" s="115">
        <v>960</v>
      </c>
      <c r="M14" s="115">
        <v>960</v>
      </c>
      <c r="N14" s="50">
        <f t="shared" si="0"/>
        <v>11710</v>
      </c>
    </row>
    <row r="15" spans="1:14" x14ac:dyDescent="0.75">
      <c r="A15" s="57">
        <v>12</v>
      </c>
      <c r="B15" s="115">
        <v>1150</v>
      </c>
      <c r="C15" s="115">
        <v>960</v>
      </c>
      <c r="D15" s="115">
        <v>960</v>
      </c>
      <c r="E15" s="115">
        <v>960</v>
      </c>
      <c r="F15" s="115">
        <v>960</v>
      </c>
      <c r="G15" s="115">
        <v>960</v>
      </c>
      <c r="H15" s="115">
        <v>960</v>
      </c>
      <c r="I15" s="115">
        <v>960</v>
      </c>
      <c r="J15" s="115">
        <v>960</v>
      </c>
      <c r="K15" s="115">
        <v>960</v>
      </c>
      <c r="L15" s="115">
        <v>960</v>
      </c>
      <c r="M15" s="115">
        <v>960</v>
      </c>
      <c r="N15" s="50">
        <f t="shared" si="0"/>
        <v>11710</v>
      </c>
    </row>
    <row r="16" spans="1:14" x14ac:dyDescent="0.75">
      <c r="A16" s="57">
        <v>13</v>
      </c>
      <c r="B16" s="115">
        <v>1150</v>
      </c>
      <c r="C16" s="115">
        <v>960</v>
      </c>
      <c r="D16" s="115">
        <v>960</v>
      </c>
      <c r="E16" s="115">
        <v>960</v>
      </c>
      <c r="F16" s="115">
        <v>960</v>
      </c>
      <c r="G16" s="115">
        <v>960</v>
      </c>
      <c r="H16" s="115">
        <v>960</v>
      </c>
      <c r="I16" s="115">
        <v>960</v>
      </c>
      <c r="J16" s="115">
        <v>960</v>
      </c>
      <c r="K16" s="115">
        <v>960</v>
      </c>
      <c r="L16" s="115">
        <v>960</v>
      </c>
      <c r="M16" s="115">
        <v>960</v>
      </c>
      <c r="N16" s="50">
        <f t="shared" si="0"/>
        <v>11710</v>
      </c>
    </row>
    <row r="17" spans="1:14" x14ac:dyDescent="0.75">
      <c r="A17" s="57">
        <v>14</v>
      </c>
      <c r="B17" s="115">
        <v>1150</v>
      </c>
      <c r="C17" s="115">
        <v>1150</v>
      </c>
      <c r="D17" s="115">
        <v>1150</v>
      </c>
      <c r="E17" s="115"/>
      <c r="F17" s="115"/>
      <c r="G17" s="115">
        <v>1350</v>
      </c>
      <c r="H17" s="115">
        <v>1350</v>
      </c>
      <c r="I17" s="115">
        <v>1350</v>
      </c>
      <c r="J17" s="115">
        <v>1350</v>
      </c>
      <c r="K17" s="115">
        <v>1350</v>
      </c>
      <c r="L17" s="115">
        <v>1350</v>
      </c>
      <c r="M17" s="115">
        <v>1350</v>
      </c>
      <c r="N17" s="50">
        <f t="shared" si="0"/>
        <v>12900</v>
      </c>
    </row>
    <row r="18" spans="1:14" x14ac:dyDescent="0.75">
      <c r="A18" s="57">
        <v>15</v>
      </c>
      <c r="B18" s="115">
        <v>1150</v>
      </c>
      <c r="C18" s="115">
        <v>1150</v>
      </c>
      <c r="D18" s="115">
        <v>1150</v>
      </c>
      <c r="E18" s="115"/>
      <c r="F18" s="115"/>
      <c r="G18" s="115">
        <v>1350</v>
      </c>
      <c r="H18" s="115">
        <v>1350</v>
      </c>
      <c r="I18" s="115">
        <v>1350</v>
      </c>
      <c r="J18" s="115">
        <v>1350</v>
      </c>
      <c r="K18" s="115">
        <v>1350</v>
      </c>
      <c r="L18" s="115">
        <v>1350</v>
      </c>
      <c r="M18" s="115">
        <v>1350</v>
      </c>
      <c r="N18" s="50">
        <f t="shared" si="0"/>
        <v>12900</v>
      </c>
    </row>
    <row r="19" spans="1:14" x14ac:dyDescent="0.75">
      <c r="A19" s="57">
        <v>16</v>
      </c>
      <c r="B19" s="115">
        <v>1150</v>
      </c>
      <c r="C19" s="115">
        <v>1150</v>
      </c>
      <c r="D19" s="115">
        <v>1150</v>
      </c>
      <c r="E19" s="115"/>
      <c r="F19" s="115"/>
      <c r="G19" s="115">
        <v>1350</v>
      </c>
      <c r="H19" s="115">
        <v>1350</v>
      </c>
      <c r="I19" s="115">
        <v>1350</v>
      </c>
      <c r="J19" s="115">
        <v>1350</v>
      </c>
      <c r="K19" s="115">
        <v>1350</v>
      </c>
      <c r="L19" s="115">
        <v>1350</v>
      </c>
      <c r="M19" s="115">
        <v>1350</v>
      </c>
      <c r="N19" s="50">
        <f t="shared" si="0"/>
        <v>12900</v>
      </c>
    </row>
    <row r="20" spans="1:14" x14ac:dyDescent="0.75">
      <c r="A20" s="57">
        <v>17</v>
      </c>
      <c r="B20" s="115">
        <v>1150</v>
      </c>
      <c r="C20" s="115">
        <v>1150</v>
      </c>
      <c r="D20" s="115">
        <v>1150</v>
      </c>
      <c r="E20" s="115"/>
      <c r="F20" s="115"/>
      <c r="G20" s="115">
        <v>1350</v>
      </c>
      <c r="H20" s="115">
        <v>1350</v>
      </c>
      <c r="I20" s="115">
        <v>1350</v>
      </c>
      <c r="J20" s="115">
        <v>1350</v>
      </c>
      <c r="K20" s="115">
        <v>1350</v>
      </c>
      <c r="L20" s="115">
        <v>1350</v>
      </c>
      <c r="M20" s="115">
        <v>1350</v>
      </c>
      <c r="N20" s="50">
        <f t="shared" si="0"/>
        <v>12900</v>
      </c>
    </row>
    <row r="21" spans="1:14" x14ac:dyDescent="0.75">
      <c r="A21" s="57">
        <v>18</v>
      </c>
      <c r="B21" s="115">
        <v>1150</v>
      </c>
      <c r="C21" s="115">
        <v>1150</v>
      </c>
      <c r="D21" s="115">
        <v>1150</v>
      </c>
      <c r="E21" s="115">
        <v>1150</v>
      </c>
      <c r="F21" s="115"/>
      <c r="G21" s="115"/>
      <c r="H21" s="115">
        <v>1350</v>
      </c>
      <c r="I21" s="115">
        <v>1350</v>
      </c>
      <c r="J21" s="115">
        <v>1350</v>
      </c>
      <c r="K21" s="115">
        <v>1350</v>
      </c>
      <c r="L21" s="115">
        <v>1350</v>
      </c>
      <c r="M21" s="115">
        <v>1350</v>
      </c>
      <c r="N21" s="50">
        <f t="shared" si="0"/>
        <v>12700</v>
      </c>
    </row>
    <row r="22" spans="1:14" x14ac:dyDescent="0.75">
      <c r="A22" s="57">
        <v>19</v>
      </c>
      <c r="B22" s="115">
        <v>1150</v>
      </c>
      <c r="C22" s="115">
        <v>1150</v>
      </c>
      <c r="D22" s="115">
        <v>1150</v>
      </c>
      <c r="E22" s="115">
        <v>1150</v>
      </c>
      <c r="F22" s="115"/>
      <c r="G22" s="115"/>
      <c r="H22" s="115">
        <v>1350</v>
      </c>
      <c r="I22" s="115">
        <v>1350</v>
      </c>
      <c r="J22" s="115">
        <v>1350</v>
      </c>
      <c r="K22" s="115">
        <v>1350</v>
      </c>
      <c r="L22" s="115">
        <v>1350</v>
      </c>
      <c r="M22" s="115">
        <v>1350</v>
      </c>
      <c r="N22" s="50">
        <f t="shared" si="0"/>
        <v>12700</v>
      </c>
    </row>
    <row r="23" spans="1:14" x14ac:dyDescent="0.75">
      <c r="A23" s="57">
        <v>20</v>
      </c>
      <c r="B23" s="115">
        <v>1150</v>
      </c>
      <c r="C23" s="115">
        <v>1150</v>
      </c>
      <c r="D23" s="115">
        <v>1150</v>
      </c>
      <c r="E23" s="115">
        <v>1150</v>
      </c>
      <c r="F23" s="115"/>
      <c r="G23" s="115"/>
      <c r="H23" s="115">
        <v>1350</v>
      </c>
      <c r="I23" s="115">
        <v>1350</v>
      </c>
      <c r="J23" s="115">
        <v>1350</v>
      </c>
      <c r="K23" s="115">
        <v>1350</v>
      </c>
      <c r="L23" s="115">
        <v>1350</v>
      </c>
      <c r="M23" s="115">
        <v>1350</v>
      </c>
      <c r="N23" s="50">
        <f t="shared" si="0"/>
        <v>12700</v>
      </c>
    </row>
    <row r="24" spans="1:14" x14ac:dyDescent="0.75">
      <c r="A24" s="57">
        <v>21</v>
      </c>
      <c r="B24" s="115">
        <v>1150</v>
      </c>
      <c r="C24" s="115">
        <v>1150</v>
      </c>
      <c r="D24" s="115">
        <v>1150</v>
      </c>
      <c r="E24" s="115">
        <v>1150</v>
      </c>
      <c r="F24" s="115"/>
      <c r="G24" s="115"/>
      <c r="H24" s="115">
        <v>1350</v>
      </c>
      <c r="I24" s="115">
        <v>1350</v>
      </c>
      <c r="J24" s="115">
        <v>1350</v>
      </c>
      <c r="K24" s="115">
        <v>1350</v>
      </c>
      <c r="L24" s="115">
        <v>1350</v>
      </c>
      <c r="M24" s="115">
        <v>1350</v>
      </c>
      <c r="N24" s="50">
        <f t="shared" si="0"/>
        <v>12700</v>
      </c>
    </row>
    <row r="25" spans="1:14" x14ac:dyDescent="0.75">
      <c r="A25" s="57">
        <v>22</v>
      </c>
      <c r="B25" s="115">
        <v>1150</v>
      </c>
      <c r="C25" s="115">
        <v>1150</v>
      </c>
      <c r="D25" s="115">
        <v>1150</v>
      </c>
      <c r="E25" s="115">
        <v>1150</v>
      </c>
      <c r="F25" s="115"/>
      <c r="G25" s="115"/>
      <c r="H25" s="115">
        <v>1350</v>
      </c>
      <c r="I25" s="115">
        <v>1350</v>
      </c>
      <c r="J25" s="115">
        <v>1350</v>
      </c>
      <c r="K25" s="115">
        <v>1350</v>
      </c>
      <c r="L25" s="115">
        <v>1350</v>
      </c>
      <c r="M25" s="115">
        <v>1350</v>
      </c>
      <c r="N25" s="50">
        <f t="shared" si="0"/>
        <v>12700</v>
      </c>
    </row>
    <row r="26" spans="1:14" x14ac:dyDescent="0.75">
      <c r="A26" s="57">
        <v>23</v>
      </c>
      <c r="B26" s="115">
        <v>850</v>
      </c>
      <c r="C26" s="115">
        <v>850</v>
      </c>
      <c r="D26" s="115">
        <v>850</v>
      </c>
      <c r="E26" s="115">
        <v>850</v>
      </c>
      <c r="F26" s="115">
        <v>850</v>
      </c>
      <c r="G26" s="115"/>
      <c r="H26" s="115"/>
      <c r="I26" s="115">
        <v>1100</v>
      </c>
      <c r="J26" s="115">
        <v>1100</v>
      </c>
      <c r="K26" s="115">
        <v>1100</v>
      </c>
      <c r="L26" s="115">
        <v>1100</v>
      </c>
      <c r="M26" s="115">
        <v>1100</v>
      </c>
      <c r="N26" s="50">
        <f t="shared" si="0"/>
        <v>9750</v>
      </c>
    </row>
    <row r="27" spans="1:14" x14ac:dyDescent="0.75">
      <c r="A27" s="57">
        <v>24</v>
      </c>
      <c r="B27" s="115">
        <v>850</v>
      </c>
      <c r="C27" s="115">
        <v>850</v>
      </c>
      <c r="D27" s="115">
        <v>850</v>
      </c>
      <c r="E27" s="115">
        <v>850</v>
      </c>
      <c r="F27" s="115">
        <v>850</v>
      </c>
      <c r="G27" s="115"/>
      <c r="H27" s="115"/>
      <c r="I27" s="115">
        <v>1100</v>
      </c>
      <c r="J27" s="115">
        <v>1100</v>
      </c>
      <c r="K27" s="115">
        <v>1100</v>
      </c>
      <c r="L27" s="115">
        <v>1100</v>
      </c>
      <c r="M27" s="115">
        <v>1100</v>
      </c>
      <c r="N27" s="50">
        <f t="shared" si="0"/>
        <v>9750</v>
      </c>
    </row>
    <row r="28" spans="1:14" x14ac:dyDescent="0.75">
      <c r="A28" s="57">
        <v>25</v>
      </c>
      <c r="B28" s="115">
        <v>850</v>
      </c>
      <c r="C28" s="115">
        <v>850</v>
      </c>
      <c r="D28" s="115">
        <v>850</v>
      </c>
      <c r="E28" s="115">
        <v>850</v>
      </c>
      <c r="F28" s="115">
        <v>850</v>
      </c>
      <c r="G28" s="115"/>
      <c r="H28" s="115"/>
      <c r="I28" s="115">
        <v>1100</v>
      </c>
      <c r="J28" s="115">
        <v>1100</v>
      </c>
      <c r="K28" s="115">
        <v>1100</v>
      </c>
      <c r="L28" s="115">
        <v>1100</v>
      </c>
      <c r="M28" s="115">
        <v>1100</v>
      </c>
      <c r="N28" s="50">
        <f t="shared" si="0"/>
        <v>9750</v>
      </c>
    </row>
    <row r="29" spans="1:14" x14ac:dyDescent="0.75">
      <c r="A29" s="57">
        <v>26</v>
      </c>
      <c r="B29" s="115">
        <v>850</v>
      </c>
      <c r="C29" s="115">
        <v>850</v>
      </c>
      <c r="D29" s="115">
        <v>850</v>
      </c>
      <c r="E29" s="115">
        <v>850</v>
      </c>
      <c r="F29" s="115">
        <v>850</v>
      </c>
      <c r="G29" s="115"/>
      <c r="H29" s="115"/>
      <c r="I29" s="115">
        <v>1100</v>
      </c>
      <c r="J29" s="115">
        <v>1100</v>
      </c>
      <c r="K29" s="115">
        <v>1100</v>
      </c>
      <c r="L29" s="115">
        <v>1100</v>
      </c>
      <c r="M29" s="115">
        <v>1100</v>
      </c>
      <c r="N29" s="50">
        <f t="shared" si="0"/>
        <v>9750</v>
      </c>
    </row>
    <row r="30" spans="1:14" x14ac:dyDescent="0.75">
      <c r="A30" s="57">
        <v>27</v>
      </c>
      <c r="B30" s="115">
        <v>850</v>
      </c>
      <c r="C30" s="115">
        <v>850</v>
      </c>
      <c r="D30" s="115">
        <v>850</v>
      </c>
      <c r="E30" s="115">
        <v>850</v>
      </c>
      <c r="F30" s="115">
        <v>850</v>
      </c>
      <c r="G30" s="115"/>
      <c r="H30" s="115"/>
      <c r="I30" s="115">
        <v>1100</v>
      </c>
      <c r="J30" s="115">
        <v>1100</v>
      </c>
      <c r="K30" s="115">
        <v>1100</v>
      </c>
      <c r="L30" s="115">
        <v>1100</v>
      </c>
      <c r="M30" s="115">
        <v>1100</v>
      </c>
      <c r="N30" s="50">
        <f t="shared" si="0"/>
        <v>9750</v>
      </c>
    </row>
    <row r="31" spans="1:14" x14ac:dyDescent="0.75">
      <c r="A31" s="57">
        <v>28</v>
      </c>
      <c r="B31" s="115">
        <v>1250</v>
      </c>
      <c r="C31" s="115">
        <v>1250</v>
      </c>
      <c r="D31" s="115">
        <v>1250</v>
      </c>
      <c r="E31" s="115">
        <v>1250</v>
      </c>
      <c r="F31" s="115">
        <v>1250</v>
      </c>
      <c r="G31" s="115">
        <v>1250</v>
      </c>
      <c r="H31" s="115"/>
      <c r="I31" s="115"/>
      <c r="J31" s="115">
        <v>1400</v>
      </c>
      <c r="K31" s="115">
        <v>1400</v>
      </c>
      <c r="L31" s="115">
        <v>1400</v>
      </c>
      <c r="M31" s="115">
        <v>1400</v>
      </c>
      <c r="N31" s="50">
        <f t="shared" si="0"/>
        <v>13100</v>
      </c>
    </row>
    <row r="32" spans="1:14" x14ac:dyDescent="0.75">
      <c r="A32" s="57">
        <v>29</v>
      </c>
      <c r="B32" s="115">
        <v>1250</v>
      </c>
      <c r="C32" s="115">
        <v>1250</v>
      </c>
      <c r="D32" s="115">
        <v>1250</v>
      </c>
      <c r="E32" s="115">
        <v>1250</v>
      </c>
      <c r="F32" s="115">
        <v>1250</v>
      </c>
      <c r="G32" s="115">
        <v>1250</v>
      </c>
      <c r="H32" s="115"/>
      <c r="I32" s="115"/>
      <c r="J32" s="115">
        <v>1400</v>
      </c>
      <c r="K32" s="115">
        <v>1400</v>
      </c>
      <c r="L32" s="115">
        <v>1400</v>
      </c>
      <c r="M32" s="115">
        <v>1400</v>
      </c>
      <c r="N32" s="50">
        <f t="shared" si="0"/>
        <v>13100</v>
      </c>
    </row>
    <row r="33" spans="1:14" x14ac:dyDescent="0.75">
      <c r="A33" s="57">
        <v>30</v>
      </c>
      <c r="B33" s="115">
        <v>1250</v>
      </c>
      <c r="C33" s="115">
        <v>1250</v>
      </c>
      <c r="D33" s="115">
        <v>1250</v>
      </c>
      <c r="E33" s="115">
        <v>1250</v>
      </c>
      <c r="F33" s="115">
        <v>1250</v>
      </c>
      <c r="G33" s="115">
        <v>1250</v>
      </c>
      <c r="H33" s="115"/>
      <c r="I33" s="115"/>
      <c r="J33" s="115">
        <v>1400</v>
      </c>
      <c r="K33" s="115">
        <v>1400</v>
      </c>
      <c r="L33" s="115">
        <v>1400</v>
      </c>
      <c r="M33" s="115">
        <v>1400</v>
      </c>
      <c r="N33" s="50">
        <f t="shared" si="0"/>
        <v>13100</v>
      </c>
    </row>
    <row r="34" spans="1:14" x14ac:dyDescent="0.75">
      <c r="A34" s="57">
        <v>31</v>
      </c>
      <c r="B34" s="115">
        <v>1250</v>
      </c>
      <c r="C34" s="115">
        <v>1250</v>
      </c>
      <c r="D34" s="115">
        <v>1250</v>
      </c>
      <c r="E34" s="115">
        <v>1250</v>
      </c>
      <c r="F34" s="115">
        <v>1250</v>
      </c>
      <c r="G34" s="115">
        <v>1250</v>
      </c>
      <c r="H34" s="115"/>
      <c r="I34" s="115"/>
      <c r="J34" s="115">
        <v>1400</v>
      </c>
      <c r="K34" s="115">
        <v>1400</v>
      </c>
      <c r="L34" s="115">
        <v>1400</v>
      </c>
      <c r="M34" s="115">
        <v>1400</v>
      </c>
      <c r="N34" s="50">
        <f t="shared" si="0"/>
        <v>13100</v>
      </c>
    </row>
    <row r="35" spans="1:14" x14ac:dyDescent="0.75">
      <c r="A35" s="57">
        <v>32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50">
        <f t="shared" si="0"/>
        <v>0</v>
      </c>
    </row>
    <row r="36" spans="1:14" x14ac:dyDescent="0.75">
      <c r="A36" s="57">
        <v>33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50">
        <f t="shared" si="0"/>
        <v>0</v>
      </c>
    </row>
    <row r="37" spans="1:14" x14ac:dyDescent="0.75">
      <c r="A37" s="57">
        <v>34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50">
        <f t="shared" si="0"/>
        <v>0</v>
      </c>
    </row>
    <row r="38" spans="1:14" x14ac:dyDescent="0.75">
      <c r="A38" s="57">
        <v>35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50">
        <f t="shared" si="0"/>
        <v>0</v>
      </c>
    </row>
    <row r="39" spans="1:14" x14ac:dyDescent="0.75">
      <c r="A39" s="57">
        <v>36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50">
        <f t="shared" si="0"/>
        <v>0</v>
      </c>
    </row>
    <row r="40" spans="1:14" x14ac:dyDescent="0.75">
      <c r="A40" s="57">
        <v>37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50">
        <f t="shared" si="0"/>
        <v>0</v>
      </c>
    </row>
    <row r="41" spans="1:14" x14ac:dyDescent="0.75">
      <c r="A41" s="57">
        <v>38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50">
        <f t="shared" si="0"/>
        <v>0</v>
      </c>
    </row>
    <row r="42" spans="1:14" x14ac:dyDescent="0.75">
      <c r="A42" s="57">
        <v>39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50">
        <f t="shared" si="0"/>
        <v>0</v>
      </c>
    </row>
    <row r="43" spans="1:14" x14ac:dyDescent="0.75">
      <c r="A43" s="57">
        <v>40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50">
        <f t="shared" si="0"/>
        <v>0</v>
      </c>
    </row>
    <row r="44" spans="1:14" x14ac:dyDescent="0.75">
      <c r="A44" s="57">
        <v>41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50">
        <f t="shared" si="0"/>
        <v>0</v>
      </c>
    </row>
    <row r="45" spans="1:14" x14ac:dyDescent="0.75">
      <c r="A45" s="57">
        <v>42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50">
        <f t="shared" si="0"/>
        <v>0</v>
      </c>
    </row>
    <row r="46" spans="1:14" x14ac:dyDescent="0.75">
      <c r="A46" s="57">
        <v>43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50">
        <f t="shared" si="0"/>
        <v>0</v>
      </c>
    </row>
    <row r="47" spans="1:14" x14ac:dyDescent="0.75">
      <c r="A47" s="57">
        <v>44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50">
        <f t="shared" si="0"/>
        <v>0</v>
      </c>
    </row>
    <row r="48" spans="1:14" x14ac:dyDescent="0.75">
      <c r="A48" s="57">
        <v>45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50">
        <f t="shared" si="0"/>
        <v>0</v>
      </c>
    </row>
    <row r="49" spans="1:14" x14ac:dyDescent="0.75">
      <c r="A49" s="57">
        <v>46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50">
        <f t="shared" si="0"/>
        <v>0</v>
      </c>
    </row>
    <row r="50" spans="1:14" x14ac:dyDescent="0.75">
      <c r="A50" s="57">
        <v>47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50">
        <f t="shared" si="0"/>
        <v>0</v>
      </c>
    </row>
    <row r="51" spans="1:14" x14ac:dyDescent="0.75">
      <c r="A51" s="57">
        <v>48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50">
        <f t="shared" si="0"/>
        <v>0</v>
      </c>
    </row>
    <row r="52" spans="1:14" x14ac:dyDescent="0.75">
      <c r="A52" s="57">
        <v>49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50">
        <f t="shared" si="0"/>
        <v>0</v>
      </c>
    </row>
    <row r="53" spans="1:14" x14ac:dyDescent="0.75">
      <c r="A53" s="57">
        <v>50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50">
        <f t="shared" si="0"/>
        <v>0</v>
      </c>
    </row>
    <row r="54" spans="1:14" x14ac:dyDescent="0.75">
      <c r="A54" s="59"/>
      <c r="N54" s="51"/>
    </row>
    <row r="55" spans="1:14" x14ac:dyDescent="0.75">
      <c r="A55" s="58" t="s">
        <v>143</v>
      </c>
      <c r="B55" s="55">
        <f t="shared" ref="B55:M55" si="1">SUM(B4:B54)</f>
        <v>32650</v>
      </c>
      <c r="C55" s="55">
        <f t="shared" si="1"/>
        <v>29200</v>
      </c>
      <c r="D55" s="55">
        <f t="shared" si="1"/>
        <v>29200</v>
      </c>
      <c r="E55" s="55">
        <f t="shared" si="1"/>
        <v>28200</v>
      </c>
      <c r="F55" s="55">
        <f t="shared" si="1"/>
        <v>22450</v>
      </c>
      <c r="G55" s="55">
        <f t="shared" si="1"/>
        <v>23600</v>
      </c>
      <c r="H55" s="55">
        <f t="shared" si="1"/>
        <v>25350</v>
      </c>
      <c r="I55" s="55">
        <f t="shared" si="1"/>
        <v>30850</v>
      </c>
      <c r="J55" s="55">
        <f t="shared" si="1"/>
        <v>32610</v>
      </c>
      <c r="K55" s="55">
        <f t="shared" si="1"/>
        <v>32610</v>
      </c>
      <c r="L55" s="55">
        <f t="shared" si="1"/>
        <v>37410</v>
      </c>
      <c r="M55" s="55">
        <f t="shared" si="1"/>
        <v>37410</v>
      </c>
      <c r="N55" s="55">
        <f>SUM(N4:N54)</f>
        <v>361540</v>
      </c>
    </row>
    <row r="56" spans="1:14" x14ac:dyDescent="0.75">
      <c r="B56" s="5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workbookViewId="0"/>
    <sheetView workbookViewId="1"/>
    <sheetView topLeftCell="A34" workbookViewId="2">
      <selection activeCell="N38" sqref="N38"/>
    </sheetView>
  </sheetViews>
  <sheetFormatPr defaultRowHeight="14.75" x14ac:dyDescent="0.75"/>
  <cols>
    <col min="1" max="1" width="1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145</v>
      </c>
    </row>
    <row r="2" spans="1:14" ht="15.5" thickBot="1" x14ac:dyDescent="0.9"/>
    <row r="3" spans="1:14" x14ac:dyDescent="0.75">
      <c r="A3" s="57" t="s">
        <v>142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57">
        <v>1</v>
      </c>
      <c r="B4" s="115">
        <v>1200</v>
      </c>
      <c r="C4" s="115">
        <v>1200</v>
      </c>
      <c r="D4" s="115">
        <v>1200</v>
      </c>
      <c r="E4" s="115">
        <v>1200</v>
      </c>
      <c r="F4" s="115">
        <v>1200</v>
      </c>
      <c r="G4" s="115">
        <v>1200</v>
      </c>
      <c r="H4" s="115">
        <v>1200</v>
      </c>
      <c r="I4" s="115">
        <v>1200</v>
      </c>
      <c r="J4" s="115">
        <v>1200</v>
      </c>
      <c r="K4" s="115">
        <v>1200</v>
      </c>
      <c r="L4" s="115">
        <v>1200</v>
      </c>
      <c r="M4" s="115">
        <v>1200</v>
      </c>
      <c r="N4" s="50">
        <f>SUM(B4:M4)</f>
        <v>14400</v>
      </c>
    </row>
    <row r="5" spans="1:14" x14ac:dyDescent="0.75">
      <c r="A5" s="57">
        <v>2</v>
      </c>
      <c r="B5" s="115">
        <v>1200</v>
      </c>
      <c r="C5" s="115">
        <v>1200</v>
      </c>
      <c r="D5" s="115">
        <v>1200</v>
      </c>
      <c r="E5" s="115">
        <v>1200</v>
      </c>
      <c r="F5" s="115">
        <v>1200</v>
      </c>
      <c r="G5" s="115">
        <v>1200</v>
      </c>
      <c r="H5" s="115">
        <v>1200</v>
      </c>
      <c r="I5" s="115">
        <v>1200</v>
      </c>
      <c r="J5" s="115">
        <v>1200</v>
      </c>
      <c r="K5" s="115">
        <v>1200</v>
      </c>
      <c r="L5" s="115">
        <v>1200</v>
      </c>
      <c r="M5" s="115">
        <v>1200</v>
      </c>
      <c r="N5" s="50">
        <f t="shared" ref="N5:N53" si="0">SUM(B5:M5)</f>
        <v>14400</v>
      </c>
    </row>
    <row r="6" spans="1:14" x14ac:dyDescent="0.75">
      <c r="A6" s="57">
        <v>3</v>
      </c>
      <c r="B6" s="115">
        <v>1200</v>
      </c>
      <c r="C6" s="115">
        <v>1200</v>
      </c>
      <c r="D6" s="115">
        <v>1200</v>
      </c>
      <c r="E6" s="115">
        <v>1200</v>
      </c>
      <c r="F6" s="115">
        <v>1200</v>
      </c>
      <c r="G6" s="115">
        <v>1200</v>
      </c>
      <c r="H6" s="115">
        <v>1200</v>
      </c>
      <c r="I6" s="115">
        <v>1200</v>
      </c>
      <c r="J6" s="115">
        <v>1200</v>
      </c>
      <c r="K6" s="115">
        <v>1200</v>
      </c>
      <c r="L6" s="115">
        <v>1200</v>
      </c>
      <c r="M6" s="115">
        <v>1200</v>
      </c>
      <c r="N6" s="50">
        <f t="shared" si="0"/>
        <v>14400</v>
      </c>
    </row>
    <row r="7" spans="1:14" x14ac:dyDescent="0.75">
      <c r="A7" s="57">
        <v>4</v>
      </c>
      <c r="B7" s="115">
        <v>1200</v>
      </c>
      <c r="C7" s="115">
        <v>1200</v>
      </c>
      <c r="D7" s="115">
        <v>1200</v>
      </c>
      <c r="E7" s="115">
        <v>1200</v>
      </c>
      <c r="F7" s="115">
        <v>1200</v>
      </c>
      <c r="G7" s="115">
        <v>1200</v>
      </c>
      <c r="H7" s="115">
        <v>1200</v>
      </c>
      <c r="I7" s="115">
        <v>1200</v>
      </c>
      <c r="J7" s="115">
        <v>1200</v>
      </c>
      <c r="K7" s="115">
        <v>1200</v>
      </c>
      <c r="L7" s="115">
        <v>1200</v>
      </c>
      <c r="M7" s="115">
        <v>1200</v>
      </c>
      <c r="N7" s="50">
        <f t="shared" si="0"/>
        <v>14400</v>
      </c>
    </row>
    <row r="8" spans="1:14" x14ac:dyDescent="0.75">
      <c r="A8" s="57">
        <v>5</v>
      </c>
      <c r="B8" s="115">
        <v>1200</v>
      </c>
      <c r="C8" s="115">
        <v>1200</v>
      </c>
      <c r="D8" s="115">
        <v>1200</v>
      </c>
      <c r="E8" s="115">
        <v>1200</v>
      </c>
      <c r="F8" s="115">
        <v>1200</v>
      </c>
      <c r="G8" s="115">
        <v>1200</v>
      </c>
      <c r="H8" s="115">
        <v>1200</v>
      </c>
      <c r="I8" s="115">
        <v>1200</v>
      </c>
      <c r="J8" s="115">
        <v>1200</v>
      </c>
      <c r="K8" s="115">
        <v>1200</v>
      </c>
      <c r="L8" s="115">
        <v>1200</v>
      </c>
      <c r="M8" s="115">
        <v>1200</v>
      </c>
      <c r="N8" s="50">
        <f t="shared" si="0"/>
        <v>14400</v>
      </c>
    </row>
    <row r="9" spans="1:14" x14ac:dyDescent="0.75">
      <c r="A9" s="57">
        <v>6</v>
      </c>
      <c r="B9" s="115">
        <v>1200</v>
      </c>
      <c r="C9" s="115">
        <v>1200</v>
      </c>
      <c r="D9" s="115">
        <v>1200</v>
      </c>
      <c r="E9" s="115">
        <v>1200</v>
      </c>
      <c r="F9" s="115">
        <v>1200</v>
      </c>
      <c r="G9" s="115">
        <v>1200</v>
      </c>
      <c r="H9" s="115">
        <v>1200</v>
      </c>
      <c r="I9" s="115">
        <v>1200</v>
      </c>
      <c r="J9" s="115">
        <v>1200</v>
      </c>
      <c r="K9" s="115">
        <v>1200</v>
      </c>
      <c r="L9" s="115">
        <v>1200</v>
      </c>
      <c r="M9" s="115">
        <v>1200</v>
      </c>
      <c r="N9" s="50">
        <f t="shared" si="0"/>
        <v>14400</v>
      </c>
    </row>
    <row r="10" spans="1:14" x14ac:dyDescent="0.75">
      <c r="A10" s="57">
        <v>7</v>
      </c>
      <c r="B10" s="115">
        <v>1200</v>
      </c>
      <c r="C10" s="115">
        <v>1200</v>
      </c>
      <c r="D10" s="115">
        <v>1200</v>
      </c>
      <c r="E10" s="115">
        <v>1200</v>
      </c>
      <c r="F10" s="115">
        <v>1200</v>
      </c>
      <c r="G10" s="115">
        <v>1200</v>
      </c>
      <c r="H10" s="115">
        <v>1200</v>
      </c>
      <c r="I10" s="115">
        <v>1200</v>
      </c>
      <c r="J10" s="115">
        <v>1200</v>
      </c>
      <c r="K10" s="115">
        <v>1200</v>
      </c>
      <c r="L10" s="115">
        <v>1200</v>
      </c>
      <c r="M10" s="115">
        <v>1200</v>
      </c>
      <c r="N10" s="50">
        <f t="shared" si="0"/>
        <v>14400</v>
      </c>
    </row>
    <row r="11" spans="1:14" x14ac:dyDescent="0.75">
      <c r="A11" s="57">
        <v>8</v>
      </c>
      <c r="B11" s="115">
        <v>960</v>
      </c>
      <c r="C11" s="115"/>
      <c r="D11" s="115"/>
      <c r="E11" s="115">
        <v>1200</v>
      </c>
      <c r="F11" s="115">
        <v>1200</v>
      </c>
      <c r="G11" s="115">
        <v>1200</v>
      </c>
      <c r="H11" s="115">
        <v>1200</v>
      </c>
      <c r="I11" s="115">
        <v>1200</v>
      </c>
      <c r="J11" s="115">
        <v>1200</v>
      </c>
      <c r="K11" s="115">
        <v>1200</v>
      </c>
      <c r="L11" s="115">
        <v>1200</v>
      </c>
      <c r="M11" s="115">
        <v>1200</v>
      </c>
      <c r="N11" s="50">
        <f t="shared" si="0"/>
        <v>11760</v>
      </c>
    </row>
    <row r="12" spans="1:14" x14ac:dyDescent="0.75">
      <c r="A12" s="57">
        <v>9</v>
      </c>
      <c r="B12" s="115">
        <v>960</v>
      </c>
      <c r="C12" s="115"/>
      <c r="D12" s="115"/>
      <c r="E12" s="115">
        <v>1200</v>
      </c>
      <c r="F12" s="115">
        <v>1200</v>
      </c>
      <c r="G12" s="115">
        <v>1200</v>
      </c>
      <c r="H12" s="115">
        <v>1200</v>
      </c>
      <c r="I12" s="115">
        <v>1200</v>
      </c>
      <c r="J12" s="115">
        <v>1200</v>
      </c>
      <c r="K12" s="115">
        <v>1200</v>
      </c>
      <c r="L12" s="115">
        <v>1200</v>
      </c>
      <c r="M12" s="115">
        <v>1200</v>
      </c>
      <c r="N12" s="50">
        <f t="shared" si="0"/>
        <v>11760</v>
      </c>
    </row>
    <row r="13" spans="1:14" x14ac:dyDescent="0.75">
      <c r="A13" s="57">
        <v>10</v>
      </c>
      <c r="B13" s="116">
        <v>960</v>
      </c>
      <c r="C13" s="115">
        <v>960</v>
      </c>
      <c r="D13" s="115">
        <v>960</v>
      </c>
      <c r="E13" s="115"/>
      <c r="F13" s="115"/>
      <c r="G13" s="115">
        <v>1200</v>
      </c>
      <c r="H13" s="115">
        <v>1200</v>
      </c>
      <c r="I13" s="115">
        <v>1200</v>
      </c>
      <c r="J13" s="115">
        <v>1200</v>
      </c>
      <c r="K13" s="115">
        <v>1200</v>
      </c>
      <c r="L13" s="115">
        <v>1200</v>
      </c>
      <c r="M13" s="115">
        <v>1200</v>
      </c>
      <c r="N13" s="50">
        <f t="shared" si="0"/>
        <v>11280</v>
      </c>
    </row>
    <row r="14" spans="1:14" x14ac:dyDescent="0.75">
      <c r="A14" s="57">
        <v>11</v>
      </c>
      <c r="B14" s="115">
        <v>960</v>
      </c>
      <c r="C14" s="115">
        <v>960</v>
      </c>
      <c r="D14" s="115">
        <v>960</v>
      </c>
      <c r="E14" s="115"/>
      <c r="F14" s="115"/>
      <c r="G14" s="115">
        <v>1200</v>
      </c>
      <c r="H14" s="115">
        <v>1200</v>
      </c>
      <c r="I14" s="115">
        <v>1200</v>
      </c>
      <c r="J14" s="115">
        <v>1200</v>
      </c>
      <c r="K14" s="115">
        <v>1200</v>
      </c>
      <c r="L14" s="115">
        <v>1200</v>
      </c>
      <c r="M14" s="115">
        <v>1200</v>
      </c>
      <c r="N14" s="50">
        <f t="shared" si="0"/>
        <v>11280</v>
      </c>
    </row>
    <row r="15" spans="1:14" x14ac:dyDescent="0.75">
      <c r="A15" s="57">
        <v>12</v>
      </c>
      <c r="B15" s="115">
        <v>960</v>
      </c>
      <c r="C15" s="115">
        <v>960</v>
      </c>
      <c r="D15" s="115">
        <v>960</v>
      </c>
      <c r="E15" s="115">
        <v>960</v>
      </c>
      <c r="F15" s="115">
        <v>960</v>
      </c>
      <c r="G15" s="115"/>
      <c r="H15" s="115"/>
      <c r="I15" s="115">
        <v>1200</v>
      </c>
      <c r="J15" s="115">
        <v>1200</v>
      </c>
      <c r="K15" s="115">
        <v>1200</v>
      </c>
      <c r="L15" s="115">
        <v>1200</v>
      </c>
      <c r="M15" s="115">
        <v>1200</v>
      </c>
      <c r="N15" s="50">
        <f t="shared" si="0"/>
        <v>10800</v>
      </c>
    </row>
    <row r="16" spans="1:14" x14ac:dyDescent="0.75">
      <c r="A16" s="57">
        <v>13</v>
      </c>
      <c r="B16" s="115">
        <v>960</v>
      </c>
      <c r="C16" s="115">
        <v>960</v>
      </c>
      <c r="D16" s="115">
        <v>960</v>
      </c>
      <c r="E16" s="115">
        <v>960</v>
      </c>
      <c r="F16" s="115">
        <v>960</v>
      </c>
      <c r="G16" s="115"/>
      <c r="H16" s="115"/>
      <c r="I16" s="115">
        <v>1200</v>
      </c>
      <c r="J16" s="115">
        <v>1200</v>
      </c>
      <c r="K16" s="115">
        <v>1200</v>
      </c>
      <c r="L16" s="115">
        <v>1200</v>
      </c>
      <c r="M16" s="115">
        <v>1200</v>
      </c>
      <c r="N16" s="50">
        <f t="shared" si="0"/>
        <v>10800</v>
      </c>
    </row>
    <row r="17" spans="1:14" x14ac:dyDescent="0.75">
      <c r="A17" s="57">
        <v>14</v>
      </c>
      <c r="B17" s="115">
        <v>1350</v>
      </c>
      <c r="C17" s="115">
        <v>1350</v>
      </c>
      <c r="D17" s="115">
        <v>1350</v>
      </c>
      <c r="E17" s="115">
        <v>1350</v>
      </c>
      <c r="F17" s="115">
        <v>1350</v>
      </c>
      <c r="G17" s="115">
        <v>1350</v>
      </c>
      <c r="H17" s="115">
        <v>1350</v>
      </c>
      <c r="I17" s="115">
        <v>1350</v>
      </c>
      <c r="J17" s="115">
        <v>1350</v>
      </c>
      <c r="K17" s="115">
        <v>1350</v>
      </c>
      <c r="L17" s="115">
        <v>1350</v>
      </c>
      <c r="M17" s="115">
        <v>1350</v>
      </c>
      <c r="N17" s="50">
        <f t="shared" si="0"/>
        <v>16200</v>
      </c>
    </row>
    <row r="18" spans="1:14" x14ac:dyDescent="0.75">
      <c r="A18" s="57">
        <v>15</v>
      </c>
      <c r="B18" s="115">
        <v>1350</v>
      </c>
      <c r="C18" s="115">
        <v>1350</v>
      </c>
      <c r="D18" s="115">
        <v>1350</v>
      </c>
      <c r="E18" s="115">
        <v>1350</v>
      </c>
      <c r="F18" s="115">
        <v>1350</v>
      </c>
      <c r="G18" s="115">
        <v>1350</v>
      </c>
      <c r="H18" s="115">
        <v>1350</v>
      </c>
      <c r="I18" s="115">
        <v>1350</v>
      </c>
      <c r="J18" s="115">
        <v>1350</v>
      </c>
      <c r="K18" s="115">
        <v>1350</v>
      </c>
      <c r="L18" s="115">
        <v>1350</v>
      </c>
      <c r="M18" s="115">
        <v>1350</v>
      </c>
      <c r="N18" s="50">
        <f t="shared" si="0"/>
        <v>16200</v>
      </c>
    </row>
    <row r="19" spans="1:14" x14ac:dyDescent="0.75">
      <c r="A19" s="57">
        <v>16</v>
      </c>
      <c r="B19" s="115">
        <v>1350</v>
      </c>
      <c r="C19" s="115">
        <v>1350</v>
      </c>
      <c r="D19" s="115">
        <v>1350</v>
      </c>
      <c r="E19" s="115">
        <v>1350</v>
      </c>
      <c r="F19" s="115">
        <v>1350</v>
      </c>
      <c r="G19" s="115">
        <v>1350</v>
      </c>
      <c r="H19" s="115">
        <v>1350</v>
      </c>
      <c r="I19" s="115">
        <v>1350</v>
      </c>
      <c r="J19" s="115">
        <v>1350</v>
      </c>
      <c r="K19" s="115">
        <v>1350</v>
      </c>
      <c r="L19" s="115">
        <v>1350</v>
      </c>
      <c r="M19" s="115">
        <v>1350</v>
      </c>
      <c r="N19" s="50">
        <f t="shared" si="0"/>
        <v>16200</v>
      </c>
    </row>
    <row r="20" spans="1:14" x14ac:dyDescent="0.75">
      <c r="A20" s="57">
        <v>17</v>
      </c>
      <c r="B20" s="115">
        <v>1350</v>
      </c>
      <c r="C20" s="115">
        <v>1350</v>
      </c>
      <c r="D20" s="115">
        <v>1350</v>
      </c>
      <c r="E20" s="115">
        <v>1350</v>
      </c>
      <c r="F20" s="115">
        <v>1350</v>
      </c>
      <c r="G20" s="115">
        <v>1350</v>
      </c>
      <c r="H20" s="115">
        <v>1350</v>
      </c>
      <c r="I20" s="115">
        <v>1350</v>
      </c>
      <c r="J20" s="115">
        <v>1350</v>
      </c>
      <c r="K20" s="115">
        <v>1350</v>
      </c>
      <c r="L20" s="115">
        <v>1350</v>
      </c>
      <c r="M20" s="115">
        <v>1350</v>
      </c>
      <c r="N20" s="50">
        <f t="shared" si="0"/>
        <v>16200</v>
      </c>
    </row>
    <row r="21" spans="1:14" x14ac:dyDescent="0.75">
      <c r="A21" s="57">
        <v>18</v>
      </c>
      <c r="B21" s="115">
        <v>1350</v>
      </c>
      <c r="C21" s="115">
        <v>1350</v>
      </c>
      <c r="D21" s="115">
        <v>1350</v>
      </c>
      <c r="E21" s="115">
        <v>1350</v>
      </c>
      <c r="F21" s="115">
        <v>1350</v>
      </c>
      <c r="G21" s="115">
        <v>1350</v>
      </c>
      <c r="H21" s="115">
        <v>1350</v>
      </c>
      <c r="I21" s="115">
        <v>1350</v>
      </c>
      <c r="J21" s="115">
        <v>1350</v>
      </c>
      <c r="K21" s="115">
        <v>1350</v>
      </c>
      <c r="L21" s="115">
        <v>1350</v>
      </c>
      <c r="M21" s="115">
        <v>1350</v>
      </c>
      <c r="N21" s="50">
        <f t="shared" si="0"/>
        <v>16200</v>
      </c>
    </row>
    <row r="22" spans="1:14" x14ac:dyDescent="0.75">
      <c r="A22" s="57">
        <v>19</v>
      </c>
      <c r="B22" s="115">
        <v>1350</v>
      </c>
      <c r="C22" s="115">
        <v>1350</v>
      </c>
      <c r="D22" s="115">
        <v>1350</v>
      </c>
      <c r="E22" s="115">
        <v>1350</v>
      </c>
      <c r="F22" s="115">
        <v>1350</v>
      </c>
      <c r="G22" s="115">
        <v>1350</v>
      </c>
      <c r="H22" s="115">
        <v>1350</v>
      </c>
      <c r="I22" s="115">
        <v>1350</v>
      </c>
      <c r="J22" s="115">
        <v>1350</v>
      </c>
      <c r="K22" s="115">
        <v>1350</v>
      </c>
      <c r="L22" s="115">
        <v>1350</v>
      </c>
      <c r="M22" s="115">
        <v>1350</v>
      </c>
      <c r="N22" s="50">
        <f t="shared" si="0"/>
        <v>16200</v>
      </c>
    </row>
    <row r="23" spans="1:14" x14ac:dyDescent="0.75">
      <c r="A23" s="57">
        <v>20</v>
      </c>
      <c r="B23" s="115">
        <v>1350</v>
      </c>
      <c r="C23" s="115">
        <v>1350</v>
      </c>
      <c r="D23" s="115">
        <v>1350</v>
      </c>
      <c r="E23" s="115">
        <v>1350</v>
      </c>
      <c r="F23" s="115">
        <v>1350</v>
      </c>
      <c r="G23" s="115">
        <v>1350</v>
      </c>
      <c r="H23" s="115">
        <v>1350</v>
      </c>
      <c r="I23" s="115">
        <v>1350</v>
      </c>
      <c r="J23" s="115">
        <v>1350</v>
      </c>
      <c r="K23" s="115">
        <v>1350</v>
      </c>
      <c r="L23" s="115">
        <v>1350</v>
      </c>
      <c r="M23" s="115">
        <v>1350</v>
      </c>
      <c r="N23" s="50">
        <f t="shared" si="0"/>
        <v>16200</v>
      </c>
    </row>
    <row r="24" spans="1:14" x14ac:dyDescent="0.75">
      <c r="A24" s="57">
        <v>21</v>
      </c>
      <c r="B24" s="115">
        <v>1350</v>
      </c>
      <c r="C24" s="115">
        <v>1350</v>
      </c>
      <c r="D24" s="115">
        <v>1350</v>
      </c>
      <c r="E24" s="115">
        <v>1350</v>
      </c>
      <c r="F24" s="115">
        <v>1350</v>
      </c>
      <c r="G24" s="115">
        <v>1350</v>
      </c>
      <c r="H24" s="115">
        <v>1350</v>
      </c>
      <c r="I24" s="115">
        <v>1350</v>
      </c>
      <c r="J24" s="115">
        <v>1350</v>
      </c>
      <c r="K24" s="115">
        <v>1350</v>
      </c>
      <c r="L24" s="115">
        <v>1350</v>
      </c>
      <c r="M24" s="115">
        <v>1350</v>
      </c>
      <c r="N24" s="50">
        <f t="shared" si="0"/>
        <v>16200</v>
      </c>
    </row>
    <row r="25" spans="1:14" x14ac:dyDescent="0.75">
      <c r="A25" s="57">
        <v>22</v>
      </c>
      <c r="B25" s="115">
        <v>1350</v>
      </c>
      <c r="C25" s="115">
        <v>1350</v>
      </c>
      <c r="D25" s="115">
        <v>1350</v>
      </c>
      <c r="E25" s="115">
        <v>1350</v>
      </c>
      <c r="F25" s="115">
        <v>1350</v>
      </c>
      <c r="G25" s="115">
        <v>1350</v>
      </c>
      <c r="H25" s="115">
        <v>1350</v>
      </c>
      <c r="I25" s="115">
        <v>1350</v>
      </c>
      <c r="J25" s="115">
        <v>1350</v>
      </c>
      <c r="K25" s="115">
        <v>1350</v>
      </c>
      <c r="L25" s="115">
        <v>1350</v>
      </c>
      <c r="M25" s="115">
        <v>1350</v>
      </c>
      <c r="N25" s="50">
        <f t="shared" si="0"/>
        <v>16200</v>
      </c>
    </row>
    <row r="26" spans="1:14" x14ac:dyDescent="0.75">
      <c r="A26" s="57">
        <v>23</v>
      </c>
      <c r="B26" s="115">
        <v>1100</v>
      </c>
      <c r="C26" s="115">
        <v>1100</v>
      </c>
      <c r="D26" s="115">
        <v>1100</v>
      </c>
      <c r="E26" s="115">
        <v>1100</v>
      </c>
      <c r="F26" s="115">
        <v>1100</v>
      </c>
      <c r="G26" s="115">
        <v>1100</v>
      </c>
      <c r="H26" s="115">
        <v>1100</v>
      </c>
      <c r="I26" s="115">
        <v>1100</v>
      </c>
      <c r="J26" s="115">
        <v>1100</v>
      </c>
      <c r="K26" s="115">
        <v>1100</v>
      </c>
      <c r="L26" s="115">
        <v>1100</v>
      </c>
      <c r="M26" s="115">
        <v>1100</v>
      </c>
      <c r="N26" s="50">
        <f t="shared" si="0"/>
        <v>13200</v>
      </c>
    </row>
    <row r="27" spans="1:14" x14ac:dyDescent="0.75">
      <c r="A27" s="57">
        <v>24</v>
      </c>
      <c r="B27" s="115">
        <v>1100</v>
      </c>
      <c r="C27" s="115">
        <v>1100</v>
      </c>
      <c r="D27" s="115">
        <v>1100</v>
      </c>
      <c r="E27" s="115">
        <v>1100</v>
      </c>
      <c r="F27" s="115">
        <v>1100</v>
      </c>
      <c r="G27" s="115">
        <v>1100</v>
      </c>
      <c r="H27" s="115">
        <v>1100</v>
      </c>
      <c r="I27" s="115">
        <v>1100</v>
      </c>
      <c r="J27" s="115">
        <v>1100</v>
      </c>
      <c r="K27" s="115">
        <v>1100</v>
      </c>
      <c r="L27" s="115">
        <v>1100</v>
      </c>
      <c r="M27" s="115">
        <v>1100</v>
      </c>
      <c r="N27" s="50">
        <f t="shared" si="0"/>
        <v>13200</v>
      </c>
    </row>
    <row r="28" spans="1:14" x14ac:dyDescent="0.75">
      <c r="A28" s="57">
        <v>25</v>
      </c>
      <c r="B28" s="115">
        <v>1100</v>
      </c>
      <c r="C28" s="115">
        <v>1100</v>
      </c>
      <c r="D28" s="115">
        <v>1100</v>
      </c>
      <c r="E28" s="115">
        <v>1100</v>
      </c>
      <c r="F28" s="115">
        <v>1100</v>
      </c>
      <c r="G28" s="115">
        <v>1100</v>
      </c>
      <c r="H28" s="115">
        <v>1100</v>
      </c>
      <c r="I28" s="115">
        <v>1100</v>
      </c>
      <c r="J28" s="115">
        <v>1100</v>
      </c>
      <c r="K28" s="115">
        <v>1100</v>
      </c>
      <c r="L28" s="115">
        <v>1100</v>
      </c>
      <c r="M28" s="115">
        <v>1100</v>
      </c>
      <c r="N28" s="50">
        <f t="shared" si="0"/>
        <v>13200</v>
      </c>
    </row>
    <row r="29" spans="1:14" x14ac:dyDescent="0.75">
      <c r="A29" s="57">
        <v>26</v>
      </c>
      <c r="B29" s="115">
        <v>1100</v>
      </c>
      <c r="C29" s="115">
        <v>1100</v>
      </c>
      <c r="D29" s="115">
        <v>1100</v>
      </c>
      <c r="E29" s="115">
        <v>1100</v>
      </c>
      <c r="F29" s="115">
        <v>1100</v>
      </c>
      <c r="G29" s="115">
        <v>1100</v>
      </c>
      <c r="H29" s="115">
        <v>1100</v>
      </c>
      <c r="I29" s="115">
        <v>1100</v>
      </c>
      <c r="J29" s="115">
        <v>1100</v>
      </c>
      <c r="K29" s="115">
        <v>1100</v>
      </c>
      <c r="L29" s="115">
        <v>1100</v>
      </c>
      <c r="M29" s="115">
        <v>1100</v>
      </c>
      <c r="N29" s="50">
        <f t="shared" si="0"/>
        <v>13200</v>
      </c>
    </row>
    <row r="30" spans="1:14" x14ac:dyDescent="0.75">
      <c r="A30" s="57">
        <v>27</v>
      </c>
      <c r="B30" s="115">
        <v>1100</v>
      </c>
      <c r="C30" s="115">
        <v>1100</v>
      </c>
      <c r="D30" s="115">
        <v>1100</v>
      </c>
      <c r="E30" s="115">
        <v>1100</v>
      </c>
      <c r="F30" s="115">
        <v>1100</v>
      </c>
      <c r="G30" s="115">
        <v>1100</v>
      </c>
      <c r="H30" s="115">
        <v>1100</v>
      </c>
      <c r="I30" s="115">
        <v>1100</v>
      </c>
      <c r="J30" s="115">
        <v>1100</v>
      </c>
      <c r="K30" s="115">
        <v>1100</v>
      </c>
      <c r="L30" s="115">
        <v>1100</v>
      </c>
      <c r="M30" s="115">
        <v>1100</v>
      </c>
      <c r="N30" s="50">
        <f t="shared" si="0"/>
        <v>13200</v>
      </c>
    </row>
    <row r="31" spans="1:14" x14ac:dyDescent="0.75">
      <c r="A31" s="57">
        <v>28</v>
      </c>
      <c r="B31" s="115">
        <v>1400</v>
      </c>
      <c r="C31" s="115">
        <v>1400</v>
      </c>
      <c r="D31" s="115">
        <v>1400</v>
      </c>
      <c r="E31" s="115">
        <v>1400</v>
      </c>
      <c r="F31" s="115">
        <v>1400</v>
      </c>
      <c r="G31" s="115">
        <v>1400</v>
      </c>
      <c r="H31" s="115">
        <v>1400</v>
      </c>
      <c r="I31" s="115">
        <v>1400</v>
      </c>
      <c r="J31" s="115">
        <v>1400</v>
      </c>
      <c r="K31" s="115">
        <v>1400</v>
      </c>
      <c r="L31" s="115">
        <v>1400</v>
      </c>
      <c r="M31" s="115">
        <v>1400</v>
      </c>
      <c r="N31" s="50">
        <f t="shared" si="0"/>
        <v>16800</v>
      </c>
    </row>
    <row r="32" spans="1:14" x14ac:dyDescent="0.75">
      <c r="A32" s="57">
        <v>29</v>
      </c>
      <c r="B32" s="115">
        <v>1400</v>
      </c>
      <c r="C32" s="115">
        <v>1400</v>
      </c>
      <c r="D32" s="115">
        <v>1400</v>
      </c>
      <c r="E32" s="115">
        <v>1400</v>
      </c>
      <c r="F32" s="115">
        <v>1400</v>
      </c>
      <c r="G32" s="115">
        <v>1400</v>
      </c>
      <c r="H32" s="115">
        <v>1400</v>
      </c>
      <c r="I32" s="115">
        <v>1400</v>
      </c>
      <c r="J32" s="115">
        <v>1400</v>
      </c>
      <c r="K32" s="115">
        <v>1400</v>
      </c>
      <c r="L32" s="115">
        <v>1400</v>
      </c>
      <c r="M32" s="115">
        <v>1400</v>
      </c>
      <c r="N32" s="50">
        <f t="shared" si="0"/>
        <v>16800</v>
      </c>
    </row>
    <row r="33" spans="1:14" x14ac:dyDescent="0.75">
      <c r="A33" s="57">
        <v>30</v>
      </c>
      <c r="B33" s="115">
        <v>1400</v>
      </c>
      <c r="C33" s="115">
        <v>1400</v>
      </c>
      <c r="D33" s="115">
        <v>1400</v>
      </c>
      <c r="E33" s="115">
        <v>1400</v>
      </c>
      <c r="F33" s="115">
        <v>1400</v>
      </c>
      <c r="G33" s="115">
        <v>1400</v>
      </c>
      <c r="H33" s="115">
        <v>1400</v>
      </c>
      <c r="I33" s="115">
        <v>1400</v>
      </c>
      <c r="J33" s="115">
        <v>1400</v>
      </c>
      <c r="K33" s="115">
        <v>1400</v>
      </c>
      <c r="L33" s="115">
        <v>1400</v>
      </c>
      <c r="M33" s="115">
        <v>1400</v>
      </c>
      <c r="N33" s="50">
        <f t="shared" si="0"/>
        <v>16800</v>
      </c>
    </row>
    <row r="34" spans="1:14" x14ac:dyDescent="0.75">
      <c r="A34" s="57">
        <v>31</v>
      </c>
      <c r="B34" s="115">
        <v>1400</v>
      </c>
      <c r="C34" s="115">
        <v>1400</v>
      </c>
      <c r="D34" s="115">
        <v>1400</v>
      </c>
      <c r="E34" s="115">
        <v>1400</v>
      </c>
      <c r="F34" s="115">
        <v>1400</v>
      </c>
      <c r="G34" s="115">
        <v>1400</v>
      </c>
      <c r="H34" s="115">
        <v>1400</v>
      </c>
      <c r="I34" s="115">
        <v>1400</v>
      </c>
      <c r="J34" s="115">
        <v>1400</v>
      </c>
      <c r="K34" s="115">
        <v>1400</v>
      </c>
      <c r="L34" s="115">
        <v>1400</v>
      </c>
      <c r="M34" s="115">
        <v>1400</v>
      </c>
      <c r="N34" s="50">
        <f t="shared" si="0"/>
        <v>16800</v>
      </c>
    </row>
    <row r="35" spans="1:14" x14ac:dyDescent="0.75">
      <c r="A35" s="57">
        <v>32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50">
        <f t="shared" si="0"/>
        <v>0</v>
      </c>
    </row>
    <row r="36" spans="1:14" x14ac:dyDescent="0.75">
      <c r="A36" s="57">
        <v>33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50">
        <f t="shared" si="0"/>
        <v>0</v>
      </c>
    </row>
    <row r="37" spans="1:14" x14ac:dyDescent="0.75">
      <c r="A37" s="57">
        <v>34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50">
        <f t="shared" si="0"/>
        <v>0</v>
      </c>
    </row>
    <row r="38" spans="1:14" x14ac:dyDescent="0.75">
      <c r="A38" s="57">
        <v>35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50">
        <f t="shared" si="0"/>
        <v>0</v>
      </c>
    </row>
    <row r="39" spans="1:14" x14ac:dyDescent="0.75">
      <c r="A39" s="57">
        <v>36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50">
        <f t="shared" si="0"/>
        <v>0</v>
      </c>
    </row>
    <row r="40" spans="1:14" x14ac:dyDescent="0.75">
      <c r="A40" s="57">
        <v>37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50">
        <f t="shared" si="0"/>
        <v>0</v>
      </c>
    </row>
    <row r="41" spans="1:14" x14ac:dyDescent="0.75">
      <c r="A41" s="57">
        <v>38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50">
        <f t="shared" si="0"/>
        <v>0</v>
      </c>
    </row>
    <row r="42" spans="1:14" x14ac:dyDescent="0.75">
      <c r="A42" s="57">
        <v>39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50">
        <f t="shared" si="0"/>
        <v>0</v>
      </c>
    </row>
    <row r="43" spans="1:14" x14ac:dyDescent="0.75">
      <c r="A43" s="57">
        <v>40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50">
        <f t="shared" si="0"/>
        <v>0</v>
      </c>
    </row>
    <row r="44" spans="1:14" x14ac:dyDescent="0.75">
      <c r="A44" s="57">
        <v>41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50">
        <f t="shared" si="0"/>
        <v>0</v>
      </c>
    </row>
    <row r="45" spans="1:14" x14ac:dyDescent="0.75">
      <c r="A45" s="57">
        <v>42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50">
        <f t="shared" si="0"/>
        <v>0</v>
      </c>
    </row>
    <row r="46" spans="1:14" x14ac:dyDescent="0.75">
      <c r="A46" s="57">
        <v>43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50">
        <f t="shared" si="0"/>
        <v>0</v>
      </c>
    </row>
    <row r="47" spans="1:14" x14ac:dyDescent="0.75">
      <c r="A47" s="57">
        <v>44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50">
        <f t="shared" si="0"/>
        <v>0</v>
      </c>
    </row>
    <row r="48" spans="1:14" x14ac:dyDescent="0.75">
      <c r="A48" s="57">
        <v>45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50">
        <f t="shared" si="0"/>
        <v>0</v>
      </c>
    </row>
    <row r="49" spans="1:14" x14ac:dyDescent="0.75">
      <c r="A49" s="57">
        <v>46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50">
        <f t="shared" si="0"/>
        <v>0</v>
      </c>
    </row>
    <row r="50" spans="1:14" x14ac:dyDescent="0.75">
      <c r="A50" s="57">
        <v>47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50">
        <f t="shared" si="0"/>
        <v>0</v>
      </c>
    </row>
    <row r="51" spans="1:14" x14ac:dyDescent="0.75">
      <c r="A51" s="57">
        <v>48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50">
        <f t="shared" si="0"/>
        <v>0</v>
      </c>
    </row>
    <row r="52" spans="1:14" x14ac:dyDescent="0.75">
      <c r="A52" s="57">
        <v>49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50">
        <f t="shared" si="0"/>
        <v>0</v>
      </c>
    </row>
    <row r="53" spans="1:14" x14ac:dyDescent="0.75">
      <c r="A53" s="57">
        <v>50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50">
        <f t="shared" si="0"/>
        <v>0</v>
      </c>
    </row>
    <row r="54" spans="1:14" x14ac:dyDescent="0.75">
      <c r="A54" s="59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51"/>
    </row>
    <row r="55" spans="1:14" x14ac:dyDescent="0.75">
      <c r="A55" s="58" t="s">
        <v>143</v>
      </c>
      <c r="B55" s="55">
        <f>SUM(B4:B54)</f>
        <v>37410</v>
      </c>
      <c r="C55" s="55">
        <f t="shared" ref="C55:M55" si="1">SUM(C4:C54)</f>
        <v>35490</v>
      </c>
      <c r="D55" s="55">
        <f t="shared" si="1"/>
        <v>35490</v>
      </c>
      <c r="E55" s="55">
        <f t="shared" si="1"/>
        <v>35970</v>
      </c>
      <c r="F55" s="55">
        <f t="shared" si="1"/>
        <v>35970</v>
      </c>
      <c r="G55" s="55">
        <f t="shared" si="1"/>
        <v>36450</v>
      </c>
      <c r="H55" s="55">
        <f t="shared" si="1"/>
        <v>36450</v>
      </c>
      <c r="I55" s="55">
        <f t="shared" si="1"/>
        <v>38850</v>
      </c>
      <c r="J55" s="55">
        <f t="shared" si="1"/>
        <v>38850</v>
      </c>
      <c r="K55" s="55">
        <f t="shared" si="1"/>
        <v>38850</v>
      </c>
      <c r="L55" s="55">
        <f t="shared" si="1"/>
        <v>38850</v>
      </c>
      <c r="M55" s="55">
        <f t="shared" si="1"/>
        <v>38850</v>
      </c>
      <c r="N55" s="55">
        <f>SUM(N4:N54)</f>
        <v>447480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topLeftCell="A37" workbookViewId="0">
      <selection activeCell="N3" sqref="N3"/>
    </sheetView>
    <sheetView workbookViewId="1"/>
    <sheetView topLeftCell="A37" workbookViewId="2">
      <selection activeCell="B5" sqref="B5:M5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49</v>
      </c>
      <c r="E1" s="22"/>
      <c r="H1" s="22"/>
    </row>
    <row r="2" spans="1:14" ht="15.5" thickBot="1" x14ac:dyDescent="0.9"/>
    <row r="3" spans="1:14" ht="15.5" thickBot="1" x14ac:dyDescent="0.9">
      <c r="A3" s="2" t="s">
        <v>0</v>
      </c>
      <c r="B3" s="61" t="s">
        <v>34</v>
      </c>
      <c r="C3" s="61" t="s">
        <v>35</v>
      </c>
      <c r="D3" s="61" t="s">
        <v>36</v>
      </c>
      <c r="E3" s="61" t="s">
        <v>37</v>
      </c>
      <c r="F3" s="61" t="s">
        <v>48</v>
      </c>
      <c r="G3" s="61" t="s">
        <v>38</v>
      </c>
      <c r="H3" s="61" t="s">
        <v>39</v>
      </c>
      <c r="I3" s="61" t="s">
        <v>40</v>
      </c>
      <c r="J3" s="61" t="s">
        <v>41</v>
      </c>
      <c r="K3" s="61" t="s">
        <v>42</v>
      </c>
      <c r="L3" s="61" t="s">
        <v>43</v>
      </c>
      <c r="M3" s="62" t="s">
        <v>44</v>
      </c>
      <c r="N3" s="30" t="s">
        <v>47</v>
      </c>
    </row>
    <row r="4" spans="1:14" ht="15.5" thickBot="1" x14ac:dyDescent="0.9">
      <c r="A4" s="64"/>
      <c r="B4" s="13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7"/>
    </row>
    <row r="5" spans="1:14" x14ac:dyDescent="0.75">
      <c r="A5" s="63" t="s">
        <v>1</v>
      </c>
      <c r="B5" s="127">
        <f>+'Rents Year 1'!B$55</f>
        <v>32650</v>
      </c>
      <c r="C5" s="127">
        <f>+'Rents Year 1'!C$55</f>
        <v>29200</v>
      </c>
      <c r="D5" s="127">
        <f>+'Rents Year 1'!D$55</f>
        <v>29200</v>
      </c>
      <c r="E5" s="127">
        <f>+'Rents Year 1'!E$55</f>
        <v>28200</v>
      </c>
      <c r="F5" s="127">
        <f>+'Rents Year 1'!F$55</f>
        <v>22450</v>
      </c>
      <c r="G5" s="127">
        <f>+'Rents Year 1'!G$55</f>
        <v>23600</v>
      </c>
      <c r="H5" s="127">
        <f>+'Rents Year 1'!H$55</f>
        <v>25350</v>
      </c>
      <c r="I5" s="127">
        <f>+'Rents Year 1'!I$55</f>
        <v>30850</v>
      </c>
      <c r="J5" s="127">
        <f>+'Rents Year 1'!J$55</f>
        <v>32610</v>
      </c>
      <c r="K5" s="127">
        <f>+'Rents Year 1'!K$55</f>
        <v>32610</v>
      </c>
      <c r="L5" s="127">
        <f>+'Rents Year 1'!L$55</f>
        <v>37410</v>
      </c>
      <c r="M5" s="127">
        <f>+'Rents Year 1'!M$55</f>
        <v>37410</v>
      </c>
      <c r="N5" s="20">
        <f>SUM(B5:M5)</f>
        <v>361540</v>
      </c>
    </row>
    <row r="6" spans="1:14" x14ac:dyDescent="0.75">
      <c r="A6" s="4" t="s">
        <v>2</v>
      </c>
      <c r="B6" s="34">
        <v>-2500</v>
      </c>
      <c r="C6" s="34">
        <v>-2500</v>
      </c>
      <c r="D6" s="34">
        <v>-1500</v>
      </c>
      <c r="E6" s="34">
        <v>-2500</v>
      </c>
      <c r="F6" s="34">
        <v>-1500</v>
      </c>
      <c r="G6" s="34">
        <v>-1500</v>
      </c>
      <c r="H6" s="34">
        <v>-500</v>
      </c>
      <c r="I6" s="34">
        <v>-500</v>
      </c>
      <c r="J6" s="34">
        <v>-500</v>
      </c>
      <c r="K6" s="34">
        <v>-500</v>
      </c>
      <c r="L6" s="34">
        <v>-500</v>
      </c>
      <c r="M6" s="34">
        <v>-500</v>
      </c>
      <c r="N6" s="27">
        <f t="shared" ref="N6:N18" si="0">SUM(B6:M6)</f>
        <v>-15000</v>
      </c>
    </row>
    <row r="7" spans="1:14" x14ac:dyDescent="0.75">
      <c r="A7" s="4" t="s">
        <v>3</v>
      </c>
      <c r="B7" s="34">
        <v>-1200</v>
      </c>
      <c r="C7" s="34">
        <v>-1200</v>
      </c>
      <c r="D7" s="34">
        <v>-1200</v>
      </c>
      <c r="E7" s="34">
        <v>-1200</v>
      </c>
      <c r="F7" s="34">
        <v>-1200</v>
      </c>
      <c r="G7" s="34">
        <v>-1200</v>
      </c>
      <c r="H7" s="34">
        <v>-1200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7">
        <f t="shared" si="0"/>
        <v>-8400</v>
      </c>
    </row>
    <row r="8" spans="1:14" x14ac:dyDescent="0.75">
      <c r="A8" s="4" t="s">
        <v>4</v>
      </c>
      <c r="B8" s="34">
        <v>-500</v>
      </c>
      <c r="C8" s="34">
        <v>-500</v>
      </c>
      <c r="D8" s="34">
        <v>-500</v>
      </c>
      <c r="E8" s="34">
        <v>-500</v>
      </c>
      <c r="F8" s="34">
        <v>-500</v>
      </c>
      <c r="G8" s="34">
        <v>-500</v>
      </c>
      <c r="H8" s="34">
        <v>-500</v>
      </c>
      <c r="I8" s="34">
        <v>-500</v>
      </c>
      <c r="J8" s="34">
        <v>-500</v>
      </c>
      <c r="K8" s="34">
        <v>-500</v>
      </c>
      <c r="L8" s="34">
        <v>-500</v>
      </c>
      <c r="M8" s="34">
        <v>-500</v>
      </c>
      <c r="N8" s="27">
        <f t="shared" si="0"/>
        <v>-6000</v>
      </c>
    </row>
    <row r="9" spans="1:14" x14ac:dyDescent="0.75">
      <c r="A9" s="4" t="s">
        <v>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6">
        <f t="shared" si="0"/>
        <v>0</v>
      </c>
    </row>
    <row r="10" spans="1:14" x14ac:dyDescent="0.75">
      <c r="A10" s="4" t="s">
        <v>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6">
        <f t="shared" si="0"/>
        <v>0</v>
      </c>
    </row>
    <row r="11" spans="1:14" x14ac:dyDescent="0.75">
      <c r="A11" s="4" t="s">
        <v>6</v>
      </c>
      <c r="B11" s="33">
        <v>100</v>
      </c>
      <c r="C11" s="33">
        <v>100</v>
      </c>
      <c r="D11" s="33">
        <v>100</v>
      </c>
      <c r="E11" s="33">
        <v>100</v>
      </c>
      <c r="F11" s="33">
        <v>100</v>
      </c>
      <c r="G11" s="33">
        <v>100</v>
      </c>
      <c r="H11" s="33">
        <v>100</v>
      </c>
      <c r="I11" s="33">
        <v>100</v>
      </c>
      <c r="J11" s="33">
        <v>100</v>
      </c>
      <c r="K11" s="33">
        <v>100</v>
      </c>
      <c r="L11" s="33">
        <v>100</v>
      </c>
      <c r="M11" s="33">
        <v>100</v>
      </c>
      <c r="N11" s="6">
        <f t="shared" si="0"/>
        <v>1200</v>
      </c>
    </row>
    <row r="12" spans="1:14" x14ac:dyDescent="0.75">
      <c r="A12" s="4" t="s">
        <v>7</v>
      </c>
      <c r="B12" s="33">
        <v>180</v>
      </c>
      <c r="C12" s="33">
        <v>180</v>
      </c>
      <c r="D12" s="33">
        <v>180</v>
      </c>
      <c r="E12" s="33">
        <v>180</v>
      </c>
      <c r="F12" s="33">
        <v>180</v>
      </c>
      <c r="G12" s="33">
        <v>180</v>
      </c>
      <c r="H12" s="33">
        <v>180</v>
      </c>
      <c r="I12" s="33">
        <v>180</v>
      </c>
      <c r="J12" s="33">
        <v>180</v>
      </c>
      <c r="K12" s="33">
        <v>180</v>
      </c>
      <c r="L12" s="33">
        <v>180</v>
      </c>
      <c r="M12" s="33">
        <v>180</v>
      </c>
      <c r="N12" s="6">
        <f t="shared" si="0"/>
        <v>2160</v>
      </c>
    </row>
    <row r="13" spans="1:14" x14ac:dyDescent="0.75">
      <c r="A13" s="4" t="s">
        <v>8</v>
      </c>
      <c r="B13" s="33">
        <v>400</v>
      </c>
      <c r="C13" s="33">
        <v>400</v>
      </c>
      <c r="D13" s="33">
        <v>400</v>
      </c>
      <c r="E13" s="33">
        <v>400</v>
      </c>
      <c r="F13" s="33">
        <v>400</v>
      </c>
      <c r="G13" s="33">
        <v>400</v>
      </c>
      <c r="H13" s="33">
        <v>400</v>
      </c>
      <c r="I13" s="33">
        <v>400</v>
      </c>
      <c r="J13" s="33">
        <v>400</v>
      </c>
      <c r="K13" s="33">
        <v>400</v>
      </c>
      <c r="L13" s="33">
        <v>400</v>
      </c>
      <c r="M13" s="33">
        <v>400</v>
      </c>
      <c r="N13" s="6">
        <f t="shared" si="0"/>
        <v>4800</v>
      </c>
    </row>
    <row r="14" spans="1:14" x14ac:dyDescent="0.75">
      <c r="A14" s="4" t="s">
        <v>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6">
        <f t="shared" si="0"/>
        <v>0</v>
      </c>
    </row>
    <row r="15" spans="1:14" x14ac:dyDescent="0.75">
      <c r="A15" s="4" t="s">
        <v>5</v>
      </c>
      <c r="B15" s="33">
        <v>50</v>
      </c>
      <c r="C15" s="33">
        <v>50</v>
      </c>
      <c r="D15" s="33">
        <v>50</v>
      </c>
      <c r="E15" s="33">
        <v>50</v>
      </c>
      <c r="F15" s="33">
        <v>50</v>
      </c>
      <c r="G15" s="33">
        <v>50</v>
      </c>
      <c r="H15" s="33">
        <v>50</v>
      </c>
      <c r="I15" s="33">
        <v>50</v>
      </c>
      <c r="J15" s="33">
        <v>50</v>
      </c>
      <c r="K15" s="33">
        <v>50</v>
      </c>
      <c r="L15" s="33">
        <v>50</v>
      </c>
      <c r="M15" s="33">
        <v>50</v>
      </c>
      <c r="N15" s="6">
        <f t="shared" si="0"/>
        <v>600</v>
      </c>
    </row>
    <row r="16" spans="1:14" x14ac:dyDescent="0.75">
      <c r="A16" s="4" t="s">
        <v>45</v>
      </c>
      <c r="B16" s="33">
        <v>100</v>
      </c>
      <c r="C16" s="33">
        <v>100</v>
      </c>
      <c r="D16" s="33">
        <v>100</v>
      </c>
      <c r="E16" s="33">
        <v>100</v>
      </c>
      <c r="F16" s="33">
        <v>100</v>
      </c>
      <c r="G16" s="33">
        <v>100</v>
      </c>
      <c r="H16" s="33">
        <v>100</v>
      </c>
      <c r="I16" s="33">
        <v>100</v>
      </c>
      <c r="J16" s="33">
        <v>100</v>
      </c>
      <c r="K16" s="33">
        <v>100</v>
      </c>
      <c r="L16" s="33">
        <v>100</v>
      </c>
      <c r="M16" s="33">
        <v>100</v>
      </c>
      <c r="N16" s="6">
        <f t="shared" si="0"/>
        <v>1200</v>
      </c>
    </row>
    <row r="17" spans="1:14" x14ac:dyDescent="0.75">
      <c r="A17" s="4" t="s">
        <v>9</v>
      </c>
      <c r="B17" s="33">
        <v>100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100</v>
      </c>
      <c r="J17" s="33">
        <v>100</v>
      </c>
      <c r="K17" s="33">
        <v>100</v>
      </c>
      <c r="L17" s="33">
        <v>100</v>
      </c>
      <c r="M17" s="33">
        <v>100</v>
      </c>
      <c r="N17" s="6">
        <f t="shared" si="0"/>
        <v>1200</v>
      </c>
    </row>
    <row r="18" spans="1:14" ht="15.5" thickBot="1" x14ac:dyDescent="0.9">
      <c r="A18" s="4" t="s">
        <v>10</v>
      </c>
      <c r="B18" s="34">
        <v>-50</v>
      </c>
      <c r="C18" s="34">
        <v>-50</v>
      </c>
      <c r="D18" s="34">
        <v>-50</v>
      </c>
      <c r="E18" s="34">
        <v>-50</v>
      </c>
      <c r="F18" s="34">
        <v>-50</v>
      </c>
      <c r="G18" s="34">
        <v>-50</v>
      </c>
      <c r="H18" s="34">
        <v>-50</v>
      </c>
      <c r="I18" s="34">
        <v>-50</v>
      </c>
      <c r="J18" s="34">
        <v>-50</v>
      </c>
      <c r="K18" s="34">
        <v>-50</v>
      </c>
      <c r="L18" s="34">
        <v>-50</v>
      </c>
      <c r="M18" s="34">
        <v>-50</v>
      </c>
      <c r="N18" s="35">
        <f t="shared" si="0"/>
        <v>-600</v>
      </c>
    </row>
    <row r="19" spans="1:14" ht="15.5" thickBot="1" x14ac:dyDescent="0.9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29330</v>
      </c>
      <c r="C20" s="18">
        <f t="shared" ref="C20:M20" si="1">SUM(C5:C19)</f>
        <v>25880</v>
      </c>
      <c r="D20" s="18">
        <f t="shared" si="1"/>
        <v>26880</v>
      </c>
      <c r="E20" s="18">
        <f t="shared" si="1"/>
        <v>24880</v>
      </c>
      <c r="F20" s="18">
        <f t="shared" si="1"/>
        <v>20130</v>
      </c>
      <c r="G20" s="18">
        <f t="shared" si="1"/>
        <v>21280</v>
      </c>
      <c r="H20" s="18">
        <f t="shared" si="1"/>
        <v>24030</v>
      </c>
      <c r="I20" s="18">
        <f t="shared" si="1"/>
        <v>30730</v>
      </c>
      <c r="J20" s="18">
        <f t="shared" si="1"/>
        <v>32490</v>
      </c>
      <c r="K20" s="18">
        <f t="shared" si="1"/>
        <v>32490</v>
      </c>
      <c r="L20" s="18">
        <f t="shared" si="1"/>
        <v>37290</v>
      </c>
      <c r="M20" s="18">
        <f t="shared" si="1"/>
        <v>37290</v>
      </c>
      <c r="N20" s="19">
        <f>SUM(N5:N19)</f>
        <v>342700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48</v>
      </c>
      <c r="G22" s="28" t="s">
        <v>38</v>
      </c>
      <c r="H22" s="28" t="s">
        <v>39</v>
      </c>
      <c r="I22" s="28" t="s">
        <v>40</v>
      </c>
      <c r="J22" s="28" t="s">
        <v>41</v>
      </c>
      <c r="K22" s="28" t="s">
        <v>42</v>
      </c>
      <c r="L22" s="28" t="s">
        <v>43</v>
      </c>
      <c r="M22" s="29" t="s">
        <v>44</v>
      </c>
      <c r="N22" s="21" t="s">
        <v>47</v>
      </c>
    </row>
    <row r="23" spans="1:14" x14ac:dyDescent="0.75">
      <c r="A23" s="4" t="s">
        <v>13</v>
      </c>
      <c r="B23" s="33">
        <v>3000</v>
      </c>
      <c r="C23" s="33">
        <v>3000</v>
      </c>
      <c r="D23" s="33">
        <v>3000</v>
      </c>
      <c r="E23" s="33">
        <v>3000</v>
      </c>
      <c r="F23" s="33">
        <v>3000</v>
      </c>
      <c r="G23" s="33">
        <v>3000</v>
      </c>
      <c r="H23" s="33">
        <v>3000</v>
      </c>
      <c r="I23" s="33">
        <v>3000</v>
      </c>
      <c r="J23" s="33">
        <v>3000</v>
      </c>
      <c r="K23" s="33">
        <v>3000</v>
      </c>
      <c r="L23" s="33">
        <v>3000</v>
      </c>
      <c r="M23" s="33">
        <v>3000</v>
      </c>
      <c r="N23" s="6">
        <f>SUM(B23:M23)</f>
        <v>36000</v>
      </c>
    </row>
    <row r="24" spans="1:14" x14ac:dyDescent="0.75">
      <c r="A24" s="4" t="s">
        <v>14</v>
      </c>
      <c r="B24" s="33">
        <v>85</v>
      </c>
      <c r="C24" s="33">
        <v>85</v>
      </c>
      <c r="D24" s="33">
        <v>85</v>
      </c>
      <c r="E24" s="33">
        <v>85</v>
      </c>
      <c r="F24" s="33">
        <v>85</v>
      </c>
      <c r="G24" s="33">
        <v>85</v>
      </c>
      <c r="H24" s="33">
        <v>85</v>
      </c>
      <c r="I24" s="33">
        <v>85</v>
      </c>
      <c r="J24" s="33">
        <v>85</v>
      </c>
      <c r="K24" s="33">
        <v>85</v>
      </c>
      <c r="L24" s="33">
        <v>85</v>
      </c>
      <c r="M24" s="33">
        <v>85</v>
      </c>
      <c r="N24" s="6">
        <f t="shared" ref="N24:N42" si="2">SUM(B24:M24)</f>
        <v>1020</v>
      </c>
    </row>
    <row r="25" spans="1:14" x14ac:dyDescent="0.75">
      <c r="A25" s="4" t="s">
        <v>15</v>
      </c>
      <c r="B25" s="33">
        <v>620</v>
      </c>
      <c r="C25" s="33">
        <v>620</v>
      </c>
      <c r="D25" s="33">
        <v>620</v>
      </c>
      <c r="E25" s="33">
        <v>620</v>
      </c>
      <c r="F25" s="33">
        <v>620</v>
      </c>
      <c r="G25" s="33">
        <v>620</v>
      </c>
      <c r="H25" s="33">
        <v>620</v>
      </c>
      <c r="I25" s="33">
        <v>620</v>
      </c>
      <c r="J25" s="33">
        <v>620</v>
      </c>
      <c r="K25" s="33">
        <v>620</v>
      </c>
      <c r="L25" s="33">
        <v>620</v>
      </c>
      <c r="M25" s="33">
        <v>620</v>
      </c>
      <c r="N25" s="6">
        <f t="shared" si="2"/>
        <v>7440</v>
      </c>
    </row>
    <row r="26" spans="1:14" x14ac:dyDescent="0.75">
      <c r="A26" s="4" t="s">
        <v>16</v>
      </c>
      <c r="B26" s="33">
        <v>100</v>
      </c>
      <c r="C26" s="33">
        <v>100</v>
      </c>
      <c r="D26" s="33">
        <v>100</v>
      </c>
      <c r="E26" s="33">
        <v>100</v>
      </c>
      <c r="F26" s="33">
        <v>100</v>
      </c>
      <c r="G26" s="33">
        <v>100</v>
      </c>
      <c r="H26" s="33">
        <v>100</v>
      </c>
      <c r="I26" s="33">
        <v>100</v>
      </c>
      <c r="J26" s="33">
        <v>100</v>
      </c>
      <c r="K26" s="33">
        <v>100</v>
      </c>
      <c r="L26" s="33">
        <v>100</v>
      </c>
      <c r="M26" s="33">
        <v>100</v>
      </c>
      <c r="N26" s="6">
        <f t="shared" si="2"/>
        <v>1200</v>
      </c>
    </row>
    <row r="27" spans="1:14" x14ac:dyDescent="0.75">
      <c r="A27" s="4" t="s">
        <v>17</v>
      </c>
      <c r="B27" s="33">
        <v>850</v>
      </c>
      <c r="C27" s="33">
        <v>850</v>
      </c>
      <c r="D27" s="33">
        <v>850</v>
      </c>
      <c r="E27" s="33">
        <v>850</v>
      </c>
      <c r="F27" s="33">
        <v>850</v>
      </c>
      <c r="G27" s="33">
        <v>850</v>
      </c>
      <c r="H27" s="33">
        <v>850</v>
      </c>
      <c r="I27" s="33">
        <v>850</v>
      </c>
      <c r="J27" s="33">
        <v>850</v>
      </c>
      <c r="K27" s="33">
        <v>850</v>
      </c>
      <c r="L27" s="33">
        <v>850</v>
      </c>
      <c r="M27" s="33">
        <v>850</v>
      </c>
      <c r="N27" s="6">
        <f t="shared" si="2"/>
        <v>10200</v>
      </c>
    </row>
    <row r="28" spans="1:14" x14ac:dyDescent="0.75">
      <c r="A28" s="4" t="s">
        <v>18</v>
      </c>
      <c r="B28" s="33">
        <v>180</v>
      </c>
      <c r="C28" s="33">
        <v>180</v>
      </c>
      <c r="D28" s="33">
        <v>180</v>
      </c>
      <c r="E28" s="33">
        <v>180</v>
      </c>
      <c r="F28" s="33">
        <v>180</v>
      </c>
      <c r="G28" s="33">
        <v>180</v>
      </c>
      <c r="H28" s="33">
        <v>180</v>
      </c>
      <c r="I28" s="33">
        <v>180</v>
      </c>
      <c r="J28" s="33">
        <v>180</v>
      </c>
      <c r="K28" s="33">
        <v>180</v>
      </c>
      <c r="L28" s="33">
        <v>180</v>
      </c>
      <c r="M28" s="33">
        <v>180</v>
      </c>
      <c r="N28" s="6">
        <f t="shared" si="2"/>
        <v>2160</v>
      </c>
    </row>
    <row r="29" spans="1:14" x14ac:dyDescent="0.75">
      <c r="A29" s="4" t="s">
        <v>19</v>
      </c>
      <c r="B29" s="33">
        <v>780</v>
      </c>
      <c r="C29" s="33">
        <v>780</v>
      </c>
      <c r="D29" s="33">
        <v>780</v>
      </c>
      <c r="E29" s="33">
        <v>780</v>
      </c>
      <c r="F29" s="33">
        <v>780</v>
      </c>
      <c r="G29" s="33">
        <v>780</v>
      </c>
      <c r="H29" s="33">
        <v>780</v>
      </c>
      <c r="I29" s="33">
        <v>780</v>
      </c>
      <c r="J29" s="33">
        <v>780</v>
      </c>
      <c r="K29" s="33">
        <v>780</v>
      </c>
      <c r="L29" s="33">
        <v>780</v>
      </c>
      <c r="M29" s="33">
        <v>780</v>
      </c>
      <c r="N29" s="6">
        <f t="shared" si="2"/>
        <v>9360</v>
      </c>
    </row>
    <row r="30" spans="1:14" x14ac:dyDescent="0.75">
      <c r="A30" s="4" t="s">
        <v>20</v>
      </c>
      <c r="B30" s="33">
        <v>680</v>
      </c>
      <c r="C30" s="33">
        <v>680</v>
      </c>
      <c r="D30" s="33">
        <v>680</v>
      </c>
      <c r="E30" s="33">
        <v>680</v>
      </c>
      <c r="F30" s="33">
        <v>680</v>
      </c>
      <c r="G30" s="33">
        <v>680</v>
      </c>
      <c r="H30" s="33">
        <v>680</v>
      </c>
      <c r="I30" s="33">
        <v>680</v>
      </c>
      <c r="J30" s="33">
        <v>680</v>
      </c>
      <c r="K30" s="33">
        <v>680</v>
      </c>
      <c r="L30" s="33">
        <v>680</v>
      </c>
      <c r="M30" s="33">
        <v>680</v>
      </c>
      <c r="N30" s="6">
        <f t="shared" si="2"/>
        <v>8160</v>
      </c>
    </row>
    <row r="31" spans="1:14" x14ac:dyDescent="0.75">
      <c r="A31" s="4" t="s">
        <v>21</v>
      </c>
      <c r="B31" s="33">
        <v>150</v>
      </c>
      <c r="C31" s="33">
        <v>150</v>
      </c>
      <c r="D31" s="33">
        <v>150</v>
      </c>
      <c r="E31" s="33">
        <v>150</v>
      </c>
      <c r="F31" s="33">
        <v>150</v>
      </c>
      <c r="G31" s="33">
        <v>150</v>
      </c>
      <c r="H31" s="33">
        <v>150</v>
      </c>
      <c r="I31" s="33">
        <v>150</v>
      </c>
      <c r="J31" s="33">
        <v>150</v>
      </c>
      <c r="K31" s="33">
        <v>150</v>
      </c>
      <c r="L31" s="33">
        <v>150</v>
      </c>
      <c r="M31" s="33">
        <v>150</v>
      </c>
      <c r="N31" s="6">
        <f t="shared" si="2"/>
        <v>1800</v>
      </c>
    </row>
    <row r="32" spans="1:14" x14ac:dyDescent="0.75">
      <c r="A32" s="4" t="s">
        <v>46</v>
      </c>
      <c r="B32" s="33">
        <v>380</v>
      </c>
      <c r="C32" s="33">
        <v>380</v>
      </c>
      <c r="D32" s="33">
        <v>380</v>
      </c>
      <c r="E32" s="33">
        <v>380</v>
      </c>
      <c r="F32" s="33">
        <v>380</v>
      </c>
      <c r="G32" s="33">
        <v>380</v>
      </c>
      <c r="H32" s="33">
        <v>380</v>
      </c>
      <c r="I32" s="33">
        <v>380</v>
      </c>
      <c r="J32" s="33">
        <v>380</v>
      </c>
      <c r="K32" s="33">
        <v>380</v>
      </c>
      <c r="L32" s="33">
        <v>380</v>
      </c>
      <c r="M32" s="33">
        <v>380</v>
      </c>
      <c r="N32" s="6">
        <f t="shared" si="2"/>
        <v>4560</v>
      </c>
    </row>
    <row r="33" spans="1:14" x14ac:dyDescent="0.75">
      <c r="A33" s="4" t="s">
        <v>22</v>
      </c>
      <c r="B33" s="33">
        <v>1200</v>
      </c>
      <c r="C33" s="33">
        <v>1200</v>
      </c>
      <c r="D33" s="33">
        <v>1200</v>
      </c>
      <c r="E33" s="33">
        <v>1200</v>
      </c>
      <c r="F33" s="33">
        <v>1200</v>
      </c>
      <c r="G33" s="33">
        <v>1200</v>
      </c>
      <c r="H33" s="33">
        <v>1200</v>
      </c>
      <c r="I33" s="33">
        <v>1200</v>
      </c>
      <c r="J33" s="33">
        <v>1200</v>
      </c>
      <c r="K33" s="33">
        <v>1200</v>
      </c>
      <c r="L33" s="33">
        <v>1200</v>
      </c>
      <c r="M33" s="33">
        <v>1200</v>
      </c>
      <c r="N33" s="6">
        <f t="shared" si="2"/>
        <v>14400</v>
      </c>
    </row>
    <row r="34" spans="1:14" x14ac:dyDescent="0.75">
      <c r="A34" s="4" t="s">
        <v>23</v>
      </c>
      <c r="B34" s="33">
        <v>450</v>
      </c>
      <c r="C34" s="33">
        <v>450</v>
      </c>
      <c r="D34" s="33">
        <v>450</v>
      </c>
      <c r="E34" s="33">
        <v>450</v>
      </c>
      <c r="F34" s="33">
        <v>450</v>
      </c>
      <c r="G34" s="33">
        <v>450</v>
      </c>
      <c r="H34" s="33">
        <v>450</v>
      </c>
      <c r="I34" s="33">
        <v>450</v>
      </c>
      <c r="J34" s="33">
        <v>450</v>
      </c>
      <c r="K34" s="33">
        <v>450</v>
      </c>
      <c r="L34" s="33">
        <v>450</v>
      </c>
      <c r="M34" s="33">
        <v>450</v>
      </c>
      <c r="N34" s="6">
        <f t="shared" si="2"/>
        <v>5400</v>
      </c>
    </row>
    <row r="35" spans="1:14" x14ac:dyDescent="0.75">
      <c r="A35" s="4" t="s">
        <v>24</v>
      </c>
      <c r="B35" s="33">
        <v>380</v>
      </c>
      <c r="C35" s="33">
        <v>380</v>
      </c>
      <c r="D35" s="33">
        <v>380</v>
      </c>
      <c r="E35" s="33">
        <v>380</v>
      </c>
      <c r="F35" s="33">
        <v>380</v>
      </c>
      <c r="G35" s="33">
        <v>380</v>
      </c>
      <c r="H35" s="33">
        <v>380</v>
      </c>
      <c r="I35" s="33">
        <v>380</v>
      </c>
      <c r="J35" s="33">
        <v>380</v>
      </c>
      <c r="K35" s="33">
        <v>380</v>
      </c>
      <c r="L35" s="33">
        <v>380</v>
      </c>
      <c r="M35" s="33">
        <v>380</v>
      </c>
      <c r="N35" s="6">
        <f t="shared" si="2"/>
        <v>4560</v>
      </c>
    </row>
    <row r="36" spans="1:14" x14ac:dyDescent="0.75">
      <c r="A36" s="4" t="s">
        <v>104</v>
      </c>
      <c r="B36" s="33">
        <v>150</v>
      </c>
      <c r="C36" s="33">
        <v>150</v>
      </c>
      <c r="D36" s="33">
        <v>150</v>
      </c>
      <c r="E36" s="33">
        <v>150</v>
      </c>
      <c r="F36" s="33">
        <v>150</v>
      </c>
      <c r="G36" s="33">
        <v>150</v>
      </c>
      <c r="H36" s="33">
        <v>150</v>
      </c>
      <c r="I36" s="33">
        <v>150</v>
      </c>
      <c r="J36" s="33">
        <v>150</v>
      </c>
      <c r="K36" s="33">
        <v>150</v>
      </c>
      <c r="L36" s="33">
        <v>150</v>
      </c>
      <c r="M36" s="33">
        <v>150</v>
      </c>
      <c r="N36" s="6">
        <f t="shared" si="2"/>
        <v>1800</v>
      </c>
    </row>
    <row r="37" spans="1:14" x14ac:dyDescent="0.75">
      <c r="A37" s="4" t="s">
        <v>26</v>
      </c>
      <c r="B37" s="33">
        <v>100</v>
      </c>
      <c r="C37" s="33">
        <v>100</v>
      </c>
      <c r="D37" s="33">
        <v>100</v>
      </c>
      <c r="E37" s="33">
        <v>100</v>
      </c>
      <c r="F37" s="33">
        <v>100</v>
      </c>
      <c r="G37" s="33">
        <v>100</v>
      </c>
      <c r="H37" s="33">
        <v>100</v>
      </c>
      <c r="I37" s="33">
        <v>100</v>
      </c>
      <c r="J37" s="33">
        <v>100</v>
      </c>
      <c r="K37" s="33">
        <v>100</v>
      </c>
      <c r="L37" s="33">
        <v>100</v>
      </c>
      <c r="M37" s="33">
        <v>100</v>
      </c>
      <c r="N37" s="6">
        <f t="shared" si="2"/>
        <v>1200</v>
      </c>
    </row>
    <row r="38" spans="1:14" x14ac:dyDescent="0.75">
      <c r="A38" s="4" t="s">
        <v>27</v>
      </c>
      <c r="B38" s="33">
        <v>750</v>
      </c>
      <c r="C38" s="33">
        <v>750</v>
      </c>
      <c r="D38" s="33">
        <v>750</v>
      </c>
      <c r="E38" s="33">
        <v>750</v>
      </c>
      <c r="F38" s="33">
        <v>750</v>
      </c>
      <c r="G38" s="33">
        <v>750</v>
      </c>
      <c r="H38" s="33">
        <v>750</v>
      </c>
      <c r="I38" s="33">
        <v>750</v>
      </c>
      <c r="J38" s="33">
        <v>750</v>
      </c>
      <c r="K38" s="33">
        <v>750</v>
      </c>
      <c r="L38" s="33">
        <v>750</v>
      </c>
      <c r="M38" s="33">
        <v>750</v>
      </c>
      <c r="N38" s="6">
        <f t="shared" si="2"/>
        <v>9000</v>
      </c>
    </row>
    <row r="39" spans="1:14" x14ac:dyDescent="0.75">
      <c r="A39" s="4" t="s">
        <v>28</v>
      </c>
      <c r="B39" s="33">
        <v>120</v>
      </c>
      <c r="C39" s="33">
        <v>120</v>
      </c>
      <c r="D39" s="33">
        <v>120</v>
      </c>
      <c r="E39" s="33">
        <v>120</v>
      </c>
      <c r="F39" s="33">
        <v>120</v>
      </c>
      <c r="G39" s="33">
        <v>120</v>
      </c>
      <c r="H39" s="33">
        <v>120</v>
      </c>
      <c r="I39" s="33">
        <v>120</v>
      </c>
      <c r="J39" s="33">
        <v>120</v>
      </c>
      <c r="K39" s="33">
        <v>120</v>
      </c>
      <c r="L39" s="33">
        <v>120</v>
      </c>
      <c r="M39" s="33">
        <v>120</v>
      </c>
      <c r="N39" s="6">
        <f t="shared" si="2"/>
        <v>1440</v>
      </c>
    </row>
    <row r="40" spans="1:14" x14ac:dyDescent="0.75">
      <c r="A40" s="4" t="s">
        <v>29</v>
      </c>
      <c r="B40" s="33">
        <v>86</v>
      </c>
      <c r="C40" s="33">
        <v>86</v>
      </c>
      <c r="D40" s="33">
        <v>86</v>
      </c>
      <c r="E40" s="33">
        <v>86</v>
      </c>
      <c r="F40" s="33">
        <v>86</v>
      </c>
      <c r="G40" s="33">
        <v>86</v>
      </c>
      <c r="H40" s="33">
        <v>86</v>
      </c>
      <c r="I40" s="33">
        <v>86</v>
      </c>
      <c r="J40" s="33">
        <v>86</v>
      </c>
      <c r="K40" s="33">
        <v>86</v>
      </c>
      <c r="L40" s="33">
        <v>86</v>
      </c>
      <c r="M40" s="33">
        <v>86</v>
      </c>
      <c r="N40" s="6">
        <f t="shared" si="2"/>
        <v>1032</v>
      </c>
    </row>
    <row r="41" spans="1:14" x14ac:dyDescent="0.75">
      <c r="A41" s="4" t="s">
        <v>30</v>
      </c>
      <c r="B41" s="33">
        <v>54</v>
      </c>
      <c r="C41" s="33">
        <v>54</v>
      </c>
      <c r="D41" s="33">
        <v>54</v>
      </c>
      <c r="E41" s="33">
        <v>54</v>
      </c>
      <c r="F41" s="33">
        <v>54</v>
      </c>
      <c r="G41" s="33">
        <v>54</v>
      </c>
      <c r="H41" s="33">
        <v>54</v>
      </c>
      <c r="I41" s="33">
        <v>54</v>
      </c>
      <c r="J41" s="33">
        <v>54</v>
      </c>
      <c r="K41" s="33">
        <v>54</v>
      </c>
      <c r="L41" s="33">
        <v>54</v>
      </c>
      <c r="M41" s="33">
        <v>54</v>
      </c>
      <c r="N41" s="6">
        <f t="shared" si="2"/>
        <v>648</v>
      </c>
    </row>
    <row r="42" spans="1:14" x14ac:dyDescent="0.75">
      <c r="A42" s="4" t="s">
        <v>31</v>
      </c>
      <c r="B42" s="33">
        <v>320</v>
      </c>
      <c r="C42" s="33">
        <v>320</v>
      </c>
      <c r="D42" s="33">
        <v>320</v>
      </c>
      <c r="E42" s="33">
        <v>320</v>
      </c>
      <c r="F42" s="33">
        <v>320</v>
      </c>
      <c r="G42" s="33">
        <v>320</v>
      </c>
      <c r="H42" s="33">
        <v>320</v>
      </c>
      <c r="I42" s="33">
        <v>320</v>
      </c>
      <c r="J42" s="33">
        <v>320</v>
      </c>
      <c r="K42" s="33">
        <v>320</v>
      </c>
      <c r="L42" s="33">
        <v>320</v>
      </c>
      <c r="M42" s="33">
        <v>320</v>
      </c>
      <c r="N42" s="6">
        <f t="shared" si="2"/>
        <v>3840</v>
      </c>
    </row>
    <row r="43" spans="1:14" ht="15.5" thickBot="1" x14ac:dyDescent="0.9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10435</v>
      </c>
      <c r="C44" s="13">
        <f t="shared" ref="C44:M44" si="3">SUM(C23:C43)</f>
        <v>10435</v>
      </c>
      <c r="D44" s="13">
        <f t="shared" si="3"/>
        <v>10435</v>
      </c>
      <c r="E44" s="13">
        <f t="shared" si="3"/>
        <v>10435</v>
      </c>
      <c r="F44" s="13">
        <f t="shared" si="3"/>
        <v>10435</v>
      </c>
      <c r="G44" s="13">
        <f t="shared" si="3"/>
        <v>10435</v>
      </c>
      <c r="H44" s="13">
        <f t="shared" si="3"/>
        <v>10435</v>
      </c>
      <c r="I44" s="13">
        <f t="shared" si="3"/>
        <v>10435</v>
      </c>
      <c r="J44" s="13">
        <f t="shared" si="3"/>
        <v>10435</v>
      </c>
      <c r="K44" s="13">
        <f t="shared" si="3"/>
        <v>10435</v>
      </c>
      <c r="L44" s="13">
        <f t="shared" si="3"/>
        <v>10435</v>
      </c>
      <c r="M44" s="13">
        <f t="shared" si="3"/>
        <v>10435</v>
      </c>
      <c r="N44" s="19">
        <f>SUM(N23:N43)</f>
        <v>125220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18895</v>
      </c>
      <c r="C46" s="13">
        <f t="shared" ref="C46:N46" si="4">+C20-C44</f>
        <v>15445</v>
      </c>
      <c r="D46" s="13">
        <f t="shared" si="4"/>
        <v>16445</v>
      </c>
      <c r="E46" s="13">
        <f t="shared" si="4"/>
        <v>14445</v>
      </c>
      <c r="F46" s="13">
        <f t="shared" si="4"/>
        <v>9695</v>
      </c>
      <c r="G46" s="13">
        <f t="shared" si="4"/>
        <v>10845</v>
      </c>
      <c r="H46" s="13">
        <f t="shared" si="4"/>
        <v>13595</v>
      </c>
      <c r="I46" s="13">
        <f t="shared" si="4"/>
        <v>20295</v>
      </c>
      <c r="J46" s="13">
        <f t="shared" si="4"/>
        <v>22055</v>
      </c>
      <c r="K46" s="13">
        <f t="shared" si="4"/>
        <v>22055</v>
      </c>
      <c r="L46" s="13">
        <f t="shared" si="4"/>
        <v>26855</v>
      </c>
      <c r="M46" s="13">
        <f t="shared" si="4"/>
        <v>26855</v>
      </c>
      <c r="N46" s="13">
        <f t="shared" si="4"/>
        <v>217480</v>
      </c>
    </row>
    <row r="47" spans="1:14" x14ac:dyDescent="0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4" t="s">
        <v>148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5">SUM(B48:M48)</f>
        <v>85934.753183782697</v>
      </c>
    </row>
    <row r="49" spans="1:14" x14ac:dyDescent="0.75">
      <c r="A49" s="4" t="s">
        <v>149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5"/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6365.5543378967177</v>
      </c>
      <c r="C51" s="72">
        <f>+C46-(C48+C49)</f>
        <v>2915.5543378967177</v>
      </c>
      <c r="D51" s="72">
        <f t="shared" ref="D51:M51" si="6">+D46-(D48+D49)</f>
        <v>3915.5543378967177</v>
      </c>
      <c r="E51" s="72">
        <f t="shared" si="6"/>
        <v>1915.5543378967177</v>
      </c>
      <c r="F51" s="72">
        <f t="shared" si="6"/>
        <v>-2834.4456621032823</v>
      </c>
      <c r="G51" s="72">
        <f t="shared" si="6"/>
        <v>-1684.4456621032823</v>
      </c>
      <c r="H51" s="72">
        <f t="shared" si="6"/>
        <v>1065.5543378967177</v>
      </c>
      <c r="I51" s="72">
        <f t="shared" si="6"/>
        <v>7765.5543378967177</v>
      </c>
      <c r="J51" s="72">
        <f t="shared" si="6"/>
        <v>9525.5543378967177</v>
      </c>
      <c r="K51" s="72">
        <f t="shared" si="6"/>
        <v>9525.5543378967177</v>
      </c>
      <c r="L51" s="72">
        <f t="shared" si="6"/>
        <v>14325.554337896718</v>
      </c>
      <c r="M51" s="72">
        <f t="shared" si="6"/>
        <v>14325.554337896718</v>
      </c>
      <c r="N51" s="90">
        <f t="shared" ref="N51:N53" si="7">SUM(B51:M51)</f>
        <v>67126.65205476062</v>
      </c>
    </row>
    <row r="52" spans="1:14" x14ac:dyDescent="0.75">
      <c r="A52" t="s">
        <v>154</v>
      </c>
      <c r="B52" s="124">
        <v>50000</v>
      </c>
      <c r="C52" s="85">
        <f>+B58</f>
        <v>81265.554337896727</v>
      </c>
      <c r="D52" s="85">
        <f t="shared" ref="D52:M52" si="8">+C58</f>
        <v>79081.108675793439</v>
      </c>
      <c r="E52" s="85">
        <f t="shared" si="8"/>
        <v>77896.663013690151</v>
      </c>
      <c r="F52" s="85">
        <f t="shared" si="8"/>
        <v>69712.217351586864</v>
      </c>
      <c r="G52" s="85">
        <f t="shared" si="8"/>
        <v>71777.771689483576</v>
      </c>
      <c r="H52" s="85">
        <f t="shared" si="8"/>
        <v>74993.326027380288</v>
      </c>
      <c r="I52" s="85">
        <f t="shared" si="8"/>
        <v>60958.880365277</v>
      </c>
      <c r="J52" s="85">
        <f t="shared" si="8"/>
        <v>68624.434703173712</v>
      </c>
      <c r="K52" s="85">
        <f t="shared" si="8"/>
        <v>63049.989041070425</v>
      </c>
      <c r="L52" s="85">
        <f t="shared" si="8"/>
        <v>57475.543378967137</v>
      </c>
      <c r="M52" s="85">
        <f t="shared" si="8"/>
        <v>61701.097716863849</v>
      </c>
      <c r="N52" s="56"/>
    </row>
    <row r="53" spans="1:14" ht="15.5" thickBot="1" x14ac:dyDescent="0.9">
      <c r="A53" s="81" t="s">
        <v>155</v>
      </c>
      <c r="B53" s="86">
        <v>25000</v>
      </c>
      <c r="C53" s="86">
        <v>25000</v>
      </c>
      <c r="D53" s="86">
        <v>15000</v>
      </c>
      <c r="E53" s="86">
        <v>25000</v>
      </c>
      <c r="F53" s="86">
        <v>25000</v>
      </c>
      <c r="G53" s="86">
        <v>25000</v>
      </c>
      <c r="H53" s="86">
        <v>25000</v>
      </c>
      <c r="I53" s="86">
        <v>10000</v>
      </c>
      <c r="J53" s="86">
        <v>5000</v>
      </c>
      <c r="K53" s="86">
        <v>5000</v>
      </c>
      <c r="L53" s="86">
        <v>0</v>
      </c>
      <c r="M53" s="86">
        <v>0</v>
      </c>
      <c r="N53" s="90">
        <f t="shared" si="7"/>
        <v>185000</v>
      </c>
    </row>
    <row r="54" spans="1:14" ht="15.5" thickBot="1" x14ac:dyDescent="0.9">
      <c r="A54" s="52" t="s">
        <v>159</v>
      </c>
      <c r="B54" s="84">
        <f>SUM(B51:B53)</f>
        <v>81365.554337896727</v>
      </c>
      <c r="C54" s="84">
        <f>SUM(C51:C53)</f>
        <v>109181.10867579344</v>
      </c>
      <c r="D54" s="84">
        <f t="shared" ref="D54:M54" si="9">SUM(D51:D53)</f>
        <v>97996.663013690151</v>
      </c>
      <c r="E54" s="84">
        <f t="shared" si="9"/>
        <v>104812.21735158686</v>
      </c>
      <c r="F54" s="84">
        <f t="shared" si="9"/>
        <v>91877.771689483576</v>
      </c>
      <c r="G54" s="84">
        <f t="shared" si="9"/>
        <v>95093.326027380288</v>
      </c>
      <c r="H54" s="84">
        <f t="shared" si="9"/>
        <v>101058.880365277</v>
      </c>
      <c r="I54" s="84">
        <f t="shared" si="9"/>
        <v>78724.434703173712</v>
      </c>
      <c r="J54" s="84">
        <f t="shared" si="9"/>
        <v>83149.989041070425</v>
      </c>
      <c r="K54" s="84">
        <f t="shared" si="9"/>
        <v>77575.543378967137</v>
      </c>
      <c r="L54" s="84">
        <f t="shared" si="9"/>
        <v>71801.097716863849</v>
      </c>
      <c r="M54" s="84">
        <f t="shared" si="9"/>
        <v>76026.652054760561</v>
      </c>
      <c r="N54" s="56"/>
    </row>
    <row r="55" spans="1:14" ht="15.5" thickBot="1" x14ac:dyDescent="0.9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ht="15.5" thickBot="1" x14ac:dyDescent="0.9">
      <c r="A56" s="87" t="s">
        <v>156</v>
      </c>
      <c r="B56" s="125">
        <v>0</v>
      </c>
      <c r="C56" s="125">
        <v>30000</v>
      </c>
      <c r="D56" s="125">
        <v>20000</v>
      </c>
      <c r="E56" s="125">
        <v>35000</v>
      </c>
      <c r="F56" s="125">
        <v>20000</v>
      </c>
      <c r="G56" s="125">
        <v>20000</v>
      </c>
      <c r="H56" s="125">
        <v>40000</v>
      </c>
      <c r="I56" s="125">
        <v>10000</v>
      </c>
      <c r="J56" s="125">
        <v>20000</v>
      </c>
      <c r="K56" s="125">
        <v>20000</v>
      </c>
      <c r="L56" s="125">
        <v>10000</v>
      </c>
      <c r="M56" s="125">
        <v>20000</v>
      </c>
      <c r="N56" s="90">
        <f t="shared" ref="N56:N57" si="10">SUM(B56:M56)</f>
        <v>245000</v>
      </c>
    </row>
    <row r="57" spans="1:14" x14ac:dyDescent="0.75">
      <c r="A57" s="88" t="s">
        <v>160</v>
      </c>
      <c r="B57" s="126">
        <v>100</v>
      </c>
      <c r="C57" s="126">
        <v>100</v>
      </c>
      <c r="D57" s="126">
        <v>100</v>
      </c>
      <c r="E57" s="126">
        <v>100</v>
      </c>
      <c r="F57" s="126">
        <v>100</v>
      </c>
      <c r="G57" s="126">
        <v>100</v>
      </c>
      <c r="H57" s="126">
        <v>100</v>
      </c>
      <c r="I57" s="126">
        <v>100</v>
      </c>
      <c r="J57" s="126">
        <v>100</v>
      </c>
      <c r="K57" s="126">
        <v>100</v>
      </c>
      <c r="L57" s="126">
        <v>100</v>
      </c>
      <c r="M57" s="126">
        <v>100</v>
      </c>
      <c r="N57" s="95">
        <f t="shared" si="10"/>
        <v>1200</v>
      </c>
    </row>
    <row r="58" spans="1:14" x14ac:dyDescent="0.75">
      <c r="A58" s="82" t="s">
        <v>157</v>
      </c>
      <c r="B58" s="83">
        <f>+B54-B56-B57</f>
        <v>81265.554337896727</v>
      </c>
      <c r="C58" s="83">
        <f t="shared" ref="C58:M58" si="11">+C54-C56-C57</f>
        <v>79081.108675793439</v>
      </c>
      <c r="D58" s="83">
        <f t="shared" si="11"/>
        <v>77896.663013690151</v>
      </c>
      <c r="E58" s="83">
        <f t="shared" si="11"/>
        <v>69712.217351586864</v>
      </c>
      <c r="F58" s="83">
        <f t="shared" si="11"/>
        <v>71777.771689483576</v>
      </c>
      <c r="G58" s="83">
        <f t="shared" si="11"/>
        <v>74993.326027380288</v>
      </c>
      <c r="H58" s="83">
        <f t="shared" si="11"/>
        <v>60958.880365277</v>
      </c>
      <c r="I58" s="83">
        <f t="shared" si="11"/>
        <v>68624.434703173712</v>
      </c>
      <c r="J58" s="83">
        <f t="shared" si="11"/>
        <v>63049.989041070425</v>
      </c>
      <c r="K58" s="83">
        <f t="shared" si="11"/>
        <v>57475.543378967137</v>
      </c>
      <c r="L58" s="83">
        <f t="shared" si="11"/>
        <v>61701.097716863849</v>
      </c>
      <c r="M58" s="83">
        <f t="shared" si="11"/>
        <v>55926.652054760561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workbookViewId="0">
      <selection activeCell="B5" sqref="B5"/>
    </sheetView>
    <sheetView workbookViewId="1"/>
    <sheetView topLeftCell="A19" workbookViewId="2">
      <selection activeCell="G63" sqref="G6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52</v>
      </c>
      <c r="E1" s="22"/>
      <c r="H1" s="22" t="s">
        <v>50</v>
      </c>
      <c r="J1" s="25">
        <v>0.03</v>
      </c>
    </row>
    <row r="2" spans="1:14" ht="15.5" thickBot="1" x14ac:dyDescent="0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75">
      <c r="A3" s="2" t="s">
        <v>0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113">
        <f>+'Rents Year 2'!B$55</f>
        <v>37410</v>
      </c>
      <c r="C5" s="113">
        <f>+'Rents Year 2'!C$55</f>
        <v>35490</v>
      </c>
      <c r="D5" s="113">
        <f>+'Rents Year 2'!D$55</f>
        <v>35490</v>
      </c>
      <c r="E5" s="113">
        <f>+'Rents Year 2'!E$55</f>
        <v>35970</v>
      </c>
      <c r="F5" s="113">
        <f>+'Rents Year 2'!F$55</f>
        <v>35970</v>
      </c>
      <c r="G5" s="113">
        <f>+'Rents Year 2'!G$55</f>
        <v>36450</v>
      </c>
      <c r="H5" s="113">
        <f>+'Rents Year 2'!H$55</f>
        <v>36450</v>
      </c>
      <c r="I5" s="113">
        <f>+'Rents Year 2'!I$55</f>
        <v>38850</v>
      </c>
      <c r="J5" s="113">
        <f>+'Rents Year 2'!J$55</f>
        <v>38850</v>
      </c>
      <c r="K5" s="113">
        <f>+'Rents Year 2'!K$55</f>
        <v>38850</v>
      </c>
      <c r="L5" s="113">
        <f>+'Rents Year 2'!L$55</f>
        <v>38850</v>
      </c>
      <c r="M5" s="113">
        <f>+'Rents Year 2'!M$55</f>
        <v>38850</v>
      </c>
      <c r="N5" s="20">
        <f>SUM(B5:M5)</f>
        <v>447480</v>
      </c>
    </row>
    <row r="6" spans="1:14" x14ac:dyDescent="0.75">
      <c r="A6" s="32" t="s">
        <v>2</v>
      </c>
      <c r="B6" s="26">
        <f>('Budget Year 1'!B6)*(1+$G$1)</f>
        <v>-2500</v>
      </c>
      <c r="C6" s="26">
        <f>+$B$6</f>
        <v>-2500</v>
      </c>
      <c r="D6" s="26">
        <f t="shared" ref="D6:M8" si="0">+$B6</f>
        <v>-2500</v>
      </c>
      <c r="E6" s="26">
        <f t="shared" si="0"/>
        <v>-2500</v>
      </c>
      <c r="F6" s="26">
        <f t="shared" si="0"/>
        <v>-2500</v>
      </c>
      <c r="G6" s="26">
        <f t="shared" si="0"/>
        <v>-2500</v>
      </c>
      <c r="H6" s="26">
        <f t="shared" si="0"/>
        <v>-2500</v>
      </c>
      <c r="I6" s="26">
        <f t="shared" si="0"/>
        <v>-2500</v>
      </c>
      <c r="J6" s="26">
        <f t="shared" si="0"/>
        <v>-2500</v>
      </c>
      <c r="K6" s="26">
        <f t="shared" si="0"/>
        <v>-2500</v>
      </c>
      <c r="L6" s="26">
        <f t="shared" si="0"/>
        <v>-2500</v>
      </c>
      <c r="M6" s="26">
        <f t="shared" si="0"/>
        <v>-2500</v>
      </c>
      <c r="N6" s="27">
        <f t="shared" ref="N6:N18" si="1">SUM(B6:M6)</f>
        <v>-30000</v>
      </c>
    </row>
    <row r="7" spans="1:14" x14ac:dyDescent="0.75">
      <c r="A7" s="32" t="s">
        <v>3</v>
      </c>
      <c r="B7" s="26">
        <f>('Budget Year 1'!M7)*(1+$G$1)</f>
        <v>0</v>
      </c>
      <c r="C7" s="26">
        <f t="shared" ref="C7:M9" si="2">+$B7</f>
        <v>0</v>
      </c>
      <c r="D7" s="26">
        <f t="shared" si="0"/>
        <v>0</v>
      </c>
      <c r="E7" s="26">
        <f t="shared" si="0"/>
        <v>0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7">
        <f t="shared" si="1"/>
        <v>0</v>
      </c>
    </row>
    <row r="8" spans="1:14" x14ac:dyDescent="0.75">
      <c r="A8" s="32" t="s">
        <v>4</v>
      </c>
      <c r="B8" s="26">
        <f>('Budget Year 1'!M8)*(1+$G$1)</f>
        <v>-500</v>
      </c>
      <c r="C8" s="26">
        <f t="shared" si="2"/>
        <v>-500</v>
      </c>
      <c r="D8" s="26">
        <f t="shared" si="0"/>
        <v>-500</v>
      </c>
      <c r="E8" s="26">
        <f t="shared" si="0"/>
        <v>-500</v>
      </c>
      <c r="F8" s="26">
        <f t="shared" si="0"/>
        <v>-500</v>
      </c>
      <c r="G8" s="26">
        <f t="shared" si="0"/>
        <v>-500</v>
      </c>
      <c r="H8" s="26">
        <f t="shared" si="0"/>
        <v>-500</v>
      </c>
      <c r="I8" s="26">
        <f t="shared" si="0"/>
        <v>-500</v>
      </c>
      <c r="J8" s="26">
        <f t="shared" si="0"/>
        <v>-500</v>
      </c>
      <c r="K8" s="26">
        <f t="shared" si="0"/>
        <v>-500</v>
      </c>
      <c r="L8" s="26">
        <f t="shared" si="0"/>
        <v>-500</v>
      </c>
      <c r="M8" s="26">
        <f t="shared" si="0"/>
        <v>-500</v>
      </c>
      <c r="N8" s="27">
        <f t="shared" si="1"/>
        <v>-6000</v>
      </c>
    </row>
    <row r="9" spans="1:14" x14ac:dyDescent="0.75">
      <c r="A9" s="4" t="s">
        <v>5</v>
      </c>
      <c r="B9" s="3">
        <f>('Budget Year 1'!M9)*(1+$G$1)</f>
        <v>0</v>
      </c>
      <c r="C9" s="3">
        <f t="shared" si="2"/>
        <v>0</v>
      </c>
      <c r="D9" s="3">
        <f t="shared" si="2"/>
        <v>0</v>
      </c>
      <c r="E9" s="3">
        <f t="shared" si="2"/>
        <v>0</v>
      </c>
      <c r="F9" s="3">
        <f t="shared" si="2"/>
        <v>0</v>
      </c>
      <c r="G9" s="3">
        <f t="shared" si="2"/>
        <v>0</v>
      </c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>
        <f t="shared" si="2"/>
        <v>0</v>
      </c>
      <c r="M9" s="3">
        <f t="shared" si="2"/>
        <v>0</v>
      </c>
      <c r="N9" s="6">
        <f t="shared" si="1"/>
        <v>0</v>
      </c>
    </row>
    <row r="10" spans="1:14" x14ac:dyDescent="0.75">
      <c r="A10" s="4" t="s">
        <v>5</v>
      </c>
      <c r="B10" s="3">
        <f>('Budget Year 1'!M10)*(1+$G$1)</f>
        <v>0</v>
      </c>
      <c r="C10" s="3">
        <f t="shared" ref="C10:M15" si="3">+$B10</f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1"/>
        <v>0</v>
      </c>
    </row>
    <row r="11" spans="1:14" x14ac:dyDescent="0.75">
      <c r="A11" s="4" t="s">
        <v>6</v>
      </c>
      <c r="B11" s="3">
        <f>('Budget Year 1'!M11)*(1+$G$1)</f>
        <v>100</v>
      </c>
      <c r="C11" s="3">
        <f t="shared" si="3"/>
        <v>100</v>
      </c>
      <c r="D11" s="3">
        <f t="shared" si="3"/>
        <v>100</v>
      </c>
      <c r="E11" s="3">
        <f t="shared" si="3"/>
        <v>100</v>
      </c>
      <c r="F11" s="3">
        <f t="shared" si="3"/>
        <v>100</v>
      </c>
      <c r="G11" s="3">
        <f t="shared" si="3"/>
        <v>100</v>
      </c>
      <c r="H11" s="3">
        <f t="shared" si="3"/>
        <v>100</v>
      </c>
      <c r="I11" s="3">
        <f t="shared" si="3"/>
        <v>100</v>
      </c>
      <c r="J11" s="3">
        <f t="shared" si="3"/>
        <v>100</v>
      </c>
      <c r="K11" s="3">
        <f t="shared" si="3"/>
        <v>100</v>
      </c>
      <c r="L11" s="3">
        <f t="shared" si="3"/>
        <v>100</v>
      </c>
      <c r="M11" s="3">
        <f t="shared" si="3"/>
        <v>100</v>
      </c>
      <c r="N11" s="6">
        <f t="shared" si="1"/>
        <v>1200</v>
      </c>
    </row>
    <row r="12" spans="1:14" x14ac:dyDescent="0.75">
      <c r="A12" s="4" t="s">
        <v>7</v>
      </c>
      <c r="B12" s="3">
        <f>('Budget Year 1'!M12)*(1+$G$1)</f>
        <v>180</v>
      </c>
      <c r="C12" s="3">
        <f t="shared" si="3"/>
        <v>180</v>
      </c>
      <c r="D12" s="3">
        <f t="shared" si="3"/>
        <v>180</v>
      </c>
      <c r="E12" s="3">
        <f t="shared" si="3"/>
        <v>180</v>
      </c>
      <c r="F12" s="3">
        <f t="shared" si="3"/>
        <v>180</v>
      </c>
      <c r="G12" s="3">
        <f t="shared" si="3"/>
        <v>180</v>
      </c>
      <c r="H12" s="3">
        <f t="shared" si="3"/>
        <v>180</v>
      </c>
      <c r="I12" s="3">
        <f t="shared" si="3"/>
        <v>180</v>
      </c>
      <c r="J12" s="3">
        <f t="shared" si="3"/>
        <v>180</v>
      </c>
      <c r="K12" s="3">
        <f t="shared" si="3"/>
        <v>180</v>
      </c>
      <c r="L12" s="3">
        <f t="shared" si="3"/>
        <v>180</v>
      </c>
      <c r="M12" s="3">
        <f t="shared" si="3"/>
        <v>180</v>
      </c>
      <c r="N12" s="6">
        <f t="shared" si="1"/>
        <v>2160</v>
      </c>
    </row>
    <row r="13" spans="1:14" x14ac:dyDescent="0.75">
      <c r="A13" s="4" t="s">
        <v>8</v>
      </c>
      <c r="B13" s="3">
        <f>('Budget Year 1'!M13)*(1+$G$1)</f>
        <v>400</v>
      </c>
      <c r="C13" s="3">
        <f t="shared" si="3"/>
        <v>400</v>
      </c>
      <c r="D13" s="3">
        <f t="shared" si="3"/>
        <v>400</v>
      </c>
      <c r="E13" s="3">
        <f t="shared" si="3"/>
        <v>400</v>
      </c>
      <c r="F13" s="3">
        <f t="shared" si="3"/>
        <v>400</v>
      </c>
      <c r="G13" s="3">
        <f t="shared" si="3"/>
        <v>400</v>
      </c>
      <c r="H13" s="3">
        <f t="shared" si="3"/>
        <v>400</v>
      </c>
      <c r="I13" s="3">
        <f t="shared" si="3"/>
        <v>400</v>
      </c>
      <c r="J13" s="3">
        <f t="shared" si="3"/>
        <v>400</v>
      </c>
      <c r="K13" s="3">
        <f t="shared" si="3"/>
        <v>400</v>
      </c>
      <c r="L13" s="3">
        <f t="shared" si="3"/>
        <v>400</v>
      </c>
      <c r="M13" s="3">
        <f t="shared" si="3"/>
        <v>400</v>
      </c>
      <c r="N13" s="6">
        <f t="shared" si="1"/>
        <v>4800</v>
      </c>
    </row>
    <row r="14" spans="1:14" x14ac:dyDescent="0.75">
      <c r="A14" s="4" t="s">
        <v>5</v>
      </c>
      <c r="B14" s="3">
        <f>('Budget Year 1'!M14)*(1+$G$1)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1"/>
        <v>0</v>
      </c>
    </row>
    <row r="15" spans="1:14" x14ac:dyDescent="0.75">
      <c r="A15" s="4" t="s">
        <v>5</v>
      </c>
      <c r="B15" s="3">
        <f>('Budget Year 1'!M15)*(1+$G$1)</f>
        <v>50</v>
      </c>
      <c r="C15" s="3">
        <f t="shared" si="3"/>
        <v>50</v>
      </c>
      <c r="D15" s="3">
        <f t="shared" si="3"/>
        <v>50</v>
      </c>
      <c r="E15" s="3">
        <f t="shared" si="3"/>
        <v>50</v>
      </c>
      <c r="F15" s="3">
        <f t="shared" si="3"/>
        <v>50</v>
      </c>
      <c r="G15" s="3">
        <f t="shared" si="3"/>
        <v>50</v>
      </c>
      <c r="H15" s="3">
        <f t="shared" si="3"/>
        <v>50</v>
      </c>
      <c r="I15" s="3">
        <f t="shared" si="3"/>
        <v>50</v>
      </c>
      <c r="J15" s="3">
        <f t="shared" si="3"/>
        <v>50</v>
      </c>
      <c r="K15" s="3">
        <f t="shared" si="3"/>
        <v>50</v>
      </c>
      <c r="L15" s="3">
        <f t="shared" si="3"/>
        <v>50</v>
      </c>
      <c r="M15" s="3">
        <f t="shared" si="3"/>
        <v>50</v>
      </c>
      <c r="N15" s="6">
        <f t="shared" si="1"/>
        <v>600</v>
      </c>
    </row>
    <row r="16" spans="1:14" x14ac:dyDescent="0.75">
      <c r="A16" s="4" t="s">
        <v>45</v>
      </c>
      <c r="B16" s="3">
        <f>('Budget Year 1'!M16)*(1+$G$1)</f>
        <v>100</v>
      </c>
      <c r="C16" s="3">
        <f t="shared" ref="C16:M18" si="4">+$B16</f>
        <v>100</v>
      </c>
      <c r="D16" s="3">
        <f t="shared" si="4"/>
        <v>100</v>
      </c>
      <c r="E16" s="3">
        <f t="shared" si="4"/>
        <v>100</v>
      </c>
      <c r="F16" s="3">
        <f t="shared" si="4"/>
        <v>100</v>
      </c>
      <c r="G16" s="3">
        <f t="shared" si="4"/>
        <v>100</v>
      </c>
      <c r="H16" s="3">
        <f t="shared" si="4"/>
        <v>100</v>
      </c>
      <c r="I16" s="3">
        <f t="shared" si="4"/>
        <v>100</v>
      </c>
      <c r="J16" s="3">
        <f t="shared" si="4"/>
        <v>100</v>
      </c>
      <c r="K16" s="3">
        <f t="shared" si="4"/>
        <v>100</v>
      </c>
      <c r="L16" s="3">
        <f t="shared" si="4"/>
        <v>100</v>
      </c>
      <c r="M16" s="3">
        <f t="shared" si="4"/>
        <v>100</v>
      </c>
      <c r="N16" s="6">
        <f t="shared" si="1"/>
        <v>1200</v>
      </c>
    </row>
    <row r="17" spans="1:14" x14ac:dyDescent="0.75">
      <c r="A17" s="4" t="s">
        <v>9</v>
      </c>
      <c r="B17" s="3">
        <f>('Budget Year 1'!M17)*(1+$G$1)</f>
        <v>100</v>
      </c>
      <c r="C17" s="3">
        <f t="shared" si="4"/>
        <v>100</v>
      </c>
      <c r="D17" s="3">
        <f t="shared" si="4"/>
        <v>100</v>
      </c>
      <c r="E17" s="3">
        <f t="shared" si="4"/>
        <v>100</v>
      </c>
      <c r="F17" s="3">
        <f t="shared" si="4"/>
        <v>100</v>
      </c>
      <c r="G17" s="3">
        <f t="shared" si="4"/>
        <v>100</v>
      </c>
      <c r="H17" s="3">
        <f t="shared" si="4"/>
        <v>100</v>
      </c>
      <c r="I17" s="3">
        <f t="shared" si="4"/>
        <v>100</v>
      </c>
      <c r="J17" s="3">
        <f t="shared" si="4"/>
        <v>100</v>
      </c>
      <c r="K17" s="3">
        <f t="shared" si="4"/>
        <v>100</v>
      </c>
      <c r="L17" s="3">
        <f t="shared" si="4"/>
        <v>100</v>
      </c>
      <c r="M17" s="3">
        <f t="shared" si="4"/>
        <v>100</v>
      </c>
      <c r="N17" s="6">
        <f t="shared" si="1"/>
        <v>1200</v>
      </c>
    </row>
    <row r="18" spans="1:14" ht="15.5" thickBot="1" x14ac:dyDescent="0.9">
      <c r="A18" s="32" t="s">
        <v>10</v>
      </c>
      <c r="B18" s="26">
        <f>('Budget Year 1'!M18)*(1+$G$1)</f>
        <v>-50</v>
      </c>
      <c r="C18" s="26">
        <f t="shared" si="4"/>
        <v>-50</v>
      </c>
      <c r="D18" s="26">
        <f t="shared" si="4"/>
        <v>-50</v>
      </c>
      <c r="E18" s="26">
        <f t="shared" si="4"/>
        <v>-50</v>
      </c>
      <c r="F18" s="26">
        <f t="shared" si="4"/>
        <v>-50</v>
      </c>
      <c r="G18" s="26">
        <f t="shared" si="4"/>
        <v>-50</v>
      </c>
      <c r="H18" s="26">
        <f t="shared" si="4"/>
        <v>-50</v>
      </c>
      <c r="I18" s="26">
        <f t="shared" si="4"/>
        <v>-50</v>
      </c>
      <c r="J18" s="26">
        <f t="shared" si="4"/>
        <v>-50</v>
      </c>
      <c r="K18" s="26">
        <f t="shared" si="4"/>
        <v>-50</v>
      </c>
      <c r="L18" s="26">
        <f t="shared" si="4"/>
        <v>-50</v>
      </c>
      <c r="M18" s="26">
        <f t="shared" si="4"/>
        <v>-50</v>
      </c>
      <c r="N18" s="35">
        <f t="shared" si="1"/>
        <v>-600</v>
      </c>
    </row>
    <row r="19" spans="1:14" ht="15.5" thickBot="1" x14ac:dyDescent="0.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5" thickBot="1" x14ac:dyDescent="0.9">
      <c r="A20" s="17" t="s">
        <v>11</v>
      </c>
      <c r="B20" s="18">
        <f>SUM(B5:B19)</f>
        <v>35290</v>
      </c>
      <c r="C20" s="18">
        <f t="shared" ref="C20:N20" si="5">SUM(C5:C19)</f>
        <v>33370</v>
      </c>
      <c r="D20" s="18">
        <f t="shared" si="5"/>
        <v>33370</v>
      </c>
      <c r="E20" s="18">
        <f t="shared" si="5"/>
        <v>33850</v>
      </c>
      <c r="F20" s="18">
        <f t="shared" si="5"/>
        <v>33850</v>
      </c>
      <c r="G20" s="18">
        <f t="shared" si="5"/>
        <v>34330</v>
      </c>
      <c r="H20" s="18">
        <f t="shared" si="5"/>
        <v>34330</v>
      </c>
      <c r="I20" s="18">
        <f t="shared" si="5"/>
        <v>36730</v>
      </c>
      <c r="J20" s="18">
        <f t="shared" si="5"/>
        <v>36730</v>
      </c>
      <c r="K20" s="18">
        <f t="shared" si="5"/>
        <v>36730</v>
      </c>
      <c r="L20" s="18">
        <f t="shared" si="5"/>
        <v>36730</v>
      </c>
      <c r="M20" s="18">
        <f t="shared" si="5"/>
        <v>36730</v>
      </c>
      <c r="N20" s="19">
        <f t="shared" si="5"/>
        <v>422040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54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60</v>
      </c>
      <c r="I22" s="28" t="s">
        <v>61</v>
      </c>
      <c r="J22" s="28" t="s">
        <v>62</v>
      </c>
      <c r="K22" s="28" t="s">
        <v>63</v>
      </c>
      <c r="L22" s="28" t="s">
        <v>64</v>
      </c>
      <c r="M22" s="29" t="s">
        <v>65</v>
      </c>
      <c r="N22" s="30" t="s">
        <v>47</v>
      </c>
    </row>
    <row r="23" spans="1:14" x14ac:dyDescent="0.75">
      <c r="A23" s="4" t="s">
        <v>13</v>
      </c>
      <c r="B23" s="3">
        <f>('Budget Year 1'!M23)*(1+$J$1)</f>
        <v>3090</v>
      </c>
      <c r="C23" s="3">
        <f>+$B23</f>
        <v>3090</v>
      </c>
      <c r="D23" s="3">
        <f t="shared" ref="D23:M38" si="6">+$B23</f>
        <v>3090</v>
      </c>
      <c r="E23" s="3">
        <f t="shared" si="6"/>
        <v>3090</v>
      </c>
      <c r="F23" s="3">
        <f t="shared" si="6"/>
        <v>3090</v>
      </c>
      <c r="G23" s="3">
        <f t="shared" si="6"/>
        <v>3090</v>
      </c>
      <c r="H23" s="3">
        <f t="shared" si="6"/>
        <v>3090</v>
      </c>
      <c r="I23" s="3">
        <f t="shared" si="6"/>
        <v>3090</v>
      </c>
      <c r="J23" s="3">
        <f t="shared" si="6"/>
        <v>3090</v>
      </c>
      <c r="K23" s="3">
        <f t="shared" si="6"/>
        <v>3090</v>
      </c>
      <c r="L23" s="3">
        <f t="shared" si="6"/>
        <v>3090</v>
      </c>
      <c r="M23" s="3">
        <f t="shared" si="6"/>
        <v>3090</v>
      </c>
      <c r="N23" s="6">
        <f>SUM(B23:M23)</f>
        <v>37080</v>
      </c>
    </row>
    <row r="24" spans="1:14" x14ac:dyDescent="0.75">
      <c r="A24" s="4" t="s">
        <v>14</v>
      </c>
      <c r="B24" s="3">
        <f>('Budget Year 1'!M24)*(1+$J$1)</f>
        <v>87.55</v>
      </c>
      <c r="C24" s="3">
        <f t="shared" ref="C24:M39" si="7">+$B24</f>
        <v>87.55</v>
      </c>
      <c r="D24" s="3">
        <f t="shared" si="6"/>
        <v>87.55</v>
      </c>
      <c r="E24" s="3">
        <f t="shared" si="6"/>
        <v>87.55</v>
      </c>
      <c r="F24" s="3">
        <f t="shared" si="6"/>
        <v>87.55</v>
      </c>
      <c r="G24" s="3">
        <f t="shared" si="6"/>
        <v>87.55</v>
      </c>
      <c r="H24" s="3">
        <f t="shared" si="6"/>
        <v>87.55</v>
      </c>
      <c r="I24" s="3">
        <f t="shared" si="6"/>
        <v>87.55</v>
      </c>
      <c r="J24" s="3">
        <f t="shared" si="6"/>
        <v>87.55</v>
      </c>
      <c r="K24" s="3">
        <f t="shared" si="6"/>
        <v>87.55</v>
      </c>
      <c r="L24" s="3">
        <f t="shared" si="6"/>
        <v>87.55</v>
      </c>
      <c r="M24" s="3">
        <f t="shared" si="6"/>
        <v>87.55</v>
      </c>
      <c r="N24" s="6">
        <f t="shared" ref="N24:N42" si="8">SUM(B24:M24)</f>
        <v>1050.5999999999997</v>
      </c>
    </row>
    <row r="25" spans="1:14" x14ac:dyDescent="0.75">
      <c r="A25" s="4" t="s">
        <v>15</v>
      </c>
      <c r="B25" s="3">
        <f>('Budget Year 1'!M25)*(1+$J$1)</f>
        <v>638.6</v>
      </c>
      <c r="C25" s="3">
        <f t="shared" si="7"/>
        <v>638.6</v>
      </c>
      <c r="D25" s="3">
        <f t="shared" si="6"/>
        <v>638.6</v>
      </c>
      <c r="E25" s="3">
        <f t="shared" si="6"/>
        <v>638.6</v>
      </c>
      <c r="F25" s="3">
        <f t="shared" si="6"/>
        <v>638.6</v>
      </c>
      <c r="G25" s="3">
        <f t="shared" si="6"/>
        <v>638.6</v>
      </c>
      <c r="H25" s="3">
        <f t="shared" si="6"/>
        <v>638.6</v>
      </c>
      <c r="I25" s="3">
        <f t="shared" si="6"/>
        <v>638.6</v>
      </c>
      <c r="J25" s="3">
        <f t="shared" si="6"/>
        <v>638.6</v>
      </c>
      <c r="K25" s="3">
        <f t="shared" si="6"/>
        <v>638.6</v>
      </c>
      <c r="L25" s="3">
        <f t="shared" si="6"/>
        <v>638.6</v>
      </c>
      <c r="M25" s="3">
        <f t="shared" si="6"/>
        <v>638.6</v>
      </c>
      <c r="N25" s="6">
        <f t="shared" si="8"/>
        <v>7663.2000000000016</v>
      </c>
    </row>
    <row r="26" spans="1:14" x14ac:dyDescent="0.75">
      <c r="A26" s="4" t="s">
        <v>16</v>
      </c>
      <c r="B26" s="3">
        <f>('Budget Year 1'!M26)*(1+$J$1)</f>
        <v>103</v>
      </c>
      <c r="C26" s="3">
        <f t="shared" si="7"/>
        <v>103</v>
      </c>
      <c r="D26" s="3">
        <f t="shared" si="6"/>
        <v>103</v>
      </c>
      <c r="E26" s="3">
        <f t="shared" si="6"/>
        <v>103</v>
      </c>
      <c r="F26" s="3">
        <f t="shared" si="6"/>
        <v>103</v>
      </c>
      <c r="G26" s="3">
        <f t="shared" si="6"/>
        <v>103</v>
      </c>
      <c r="H26" s="3">
        <f t="shared" si="6"/>
        <v>103</v>
      </c>
      <c r="I26" s="3">
        <f t="shared" si="6"/>
        <v>103</v>
      </c>
      <c r="J26" s="3">
        <f t="shared" si="6"/>
        <v>103</v>
      </c>
      <c r="K26" s="3">
        <f t="shared" si="6"/>
        <v>103</v>
      </c>
      <c r="L26" s="3">
        <f t="shared" si="6"/>
        <v>103</v>
      </c>
      <c r="M26" s="3">
        <f t="shared" si="6"/>
        <v>103</v>
      </c>
      <c r="N26" s="6">
        <f t="shared" si="8"/>
        <v>1236</v>
      </c>
    </row>
    <row r="27" spans="1:14" x14ac:dyDescent="0.75">
      <c r="A27" s="4" t="s">
        <v>17</v>
      </c>
      <c r="B27" s="3">
        <f>('Budget Year 1'!M27)*(1+$J$1)</f>
        <v>875.5</v>
      </c>
      <c r="C27" s="3">
        <f t="shared" si="7"/>
        <v>875.5</v>
      </c>
      <c r="D27" s="3">
        <f t="shared" si="6"/>
        <v>875.5</v>
      </c>
      <c r="E27" s="3">
        <f t="shared" si="6"/>
        <v>875.5</v>
      </c>
      <c r="F27" s="3">
        <f t="shared" si="6"/>
        <v>875.5</v>
      </c>
      <c r="G27" s="3">
        <f t="shared" si="6"/>
        <v>875.5</v>
      </c>
      <c r="H27" s="3">
        <f t="shared" si="6"/>
        <v>875.5</v>
      </c>
      <c r="I27" s="3">
        <f t="shared" si="6"/>
        <v>875.5</v>
      </c>
      <c r="J27" s="3">
        <f t="shared" si="6"/>
        <v>875.5</v>
      </c>
      <c r="K27" s="3">
        <f t="shared" si="6"/>
        <v>875.5</v>
      </c>
      <c r="L27" s="3">
        <f t="shared" si="6"/>
        <v>875.5</v>
      </c>
      <c r="M27" s="3">
        <f t="shared" si="6"/>
        <v>875.5</v>
      </c>
      <c r="N27" s="6">
        <f t="shared" si="8"/>
        <v>10506</v>
      </c>
    </row>
    <row r="28" spans="1:14" x14ac:dyDescent="0.75">
      <c r="A28" s="4" t="s">
        <v>18</v>
      </c>
      <c r="B28" s="3">
        <f>('Budget Year 1'!M28)*(1+$J$1)</f>
        <v>185.4</v>
      </c>
      <c r="C28" s="3">
        <f t="shared" si="7"/>
        <v>185.4</v>
      </c>
      <c r="D28" s="3">
        <f t="shared" si="6"/>
        <v>185.4</v>
      </c>
      <c r="E28" s="3">
        <f t="shared" si="6"/>
        <v>185.4</v>
      </c>
      <c r="F28" s="3">
        <f t="shared" si="6"/>
        <v>185.4</v>
      </c>
      <c r="G28" s="3">
        <f t="shared" si="6"/>
        <v>185.4</v>
      </c>
      <c r="H28" s="3">
        <f t="shared" si="6"/>
        <v>185.4</v>
      </c>
      <c r="I28" s="3">
        <f t="shared" si="6"/>
        <v>185.4</v>
      </c>
      <c r="J28" s="3">
        <f t="shared" si="6"/>
        <v>185.4</v>
      </c>
      <c r="K28" s="3">
        <f t="shared" si="6"/>
        <v>185.4</v>
      </c>
      <c r="L28" s="3">
        <f t="shared" si="6"/>
        <v>185.4</v>
      </c>
      <c r="M28" s="3">
        <f t="shared" si="6"/>
        <v>185.4</v>
      </c>
      <c r="N28" s="6">
        <f t="shared" si="8"/>
        <v>2224.8000000000006</v>
      </c>
    </row>
    <row r="29" spans="1:14" x14ac:dyDescent="0.75">
      <c r="A29" s="4" t="s">
        <v>19</v>
      </c>
      <c r="B29" s="3">
        <f>('Budget Year 1'!M29)*(1+$J$1)</f>
        <v>803.4</v>
      </c>
      <c r="C29" s="3">
        <f t="shared" si="7"/>
        <v>803.4</v>
      </c>
      <c r="D29" s="3">
        <f t="shared" si="6"/>
        <v>803.4</v>
      </c>
      <c r="E29" s="3">
        <f t="shared" si="6"/>
        <v>803.4</v>
      </c>
      <c r="F29" s="3">
        <f t="shared" si="6"/>
        <v>803.4</v>
      </c>
      <c r="G29" s="3">
        <f t="shared" si="6"/>
        <v>803.4</v>
      </c>
      <c r="H29" s="3">
        <f t="shared" si="6"/>
        <v>803.4</v>
      </c>
      <c r="I29" s="3">
        <f t="shared" si="6"/>
        <v>803.4</v>
      </c>
      <c r="J29" s="3">
        <f t="shared" si="6"/>
        <v>803.4</v>
      </c>
      <c r="K29" s="3">
        <f t="shared" si="6"/>
        <v>803.4</v>
      </c>
      <c r="L29" s="3">
        <f t="shared" si="6"/>
        <v>803.4</v>
      </c>
      <c r="M29" s="3">
        <f t="shared" si="6"/>
        <v>803.4</v>
      </c>
      <c r="N29" s="6">
        <f t="shared" si="8"/>
        <v>9640.7999999999975</v>
      </c>
    </row>
    <row r="30" spans="1:14" x14ac:dyDescent="0.75">
      <c r="A30" s="4" t="s">
        <v>20</v>
      </c>
      <c r="B30" s="3">
        <f>('Budget Year 1'!M30)*(1+$J$1)</f>
        <v>700.4</v>
      </c>
      <c r="C30" s="3">
        <f t="shared" si="7"/>
        <v>700.4</v>
      </c>
      <c r="D30" s="3">
        <f t="shared" si="6"/>
        <v>700.4</v>
      </c>
      <c r="E30" s="3">
        <f t="shared" si="6"/>
        <v>700.4</v>
      </c>
      <c r="F30" s="3">
        <f t="shared" si="6"/>
        <v>700.4</v>
      </c>
      <c r="G30" s="3">
        <f t="shared" si="6"/>
        <v>700.4</v>
      </c>
      <c r="H30" s="3">
        <f t="shared" si="6"/>
        <v>700.4</v>
      </c>
      <c r="I30" s="3">
        <f t="shared" si="6"/>
        <v>700.4</v>
      </c>
      <c r="J30" s="3">
        <f t="shared" si="6"/>
        <v>700.4</v>
      </c>
      <c r="K30" s="3">
        <f t="shared" si="6"/>
        <v>700.4</v>
      </c>
      <c r="L30" s="3">
        <f t="shared" si="6"/>
        <v>700.4</v>
      </c>
      <c r="M30" s="3">
        <f t="shared" si="6"/>
        <v>700.4</v>
      </c>
      <c r="N30" s="6">
        <f t="shared" si="8"/>
        <v>8404.7999999999975</v>
      </c>
    </row>
    <row r="31" spans="1:14" x14ac:dyDescent="0.75">
      <c r="A31" s="4" t="s">
        <v>21</v>
      </c>
      <c r="B31" s="3">
        <f>('Budget Year 1'!M31)*(1+$J$1)</f>
        <v>154.5</v>
      </c>
      <c r="C31" s="3">
        <f t="shared" si="7"/>
        <v>154.5</v>
      </c>
      <c r="D31" s="3">
        <f t="shared" si="6"/>
        <v>154.5</v>
      </c>
      <c r="E31" s="3">
        <f t="shared" si="6"/>
        <v>154.5</v>
      </c>
      <c r="F31" s="3">
        <f t="shared" si="6"/>
        <v>154.5</v>
      </c>
      <c r="G31" s="3">
        <f t="shared" si="6"/>
        <v>154.5</v>
      </c>
      <c r="H31" s="3">
        <f t="shared" si="6"/>
        <v>154.5</v>
      </c>
      <c r="I31" s="3">
        <f t="shared" si="6"/>
        <v>154.5</v>
      </c>
      <c r="J31" s="3">
        <f t="shared" si="6"/>
        <v>154.5</v>
      </c>
      <c r="K31" s="3">
        <f t="shared" si="6"/>
        <v>154.5</v>
      </c>
      <c r="L31" s="3">
        <f t="shared" si="6"/>
        <v>154.5</v>
      </c>
      <c r="M31" s="3">
        <f t="shared" si="6"/>
        <v>154.5</v>
      </c>
      <c r="N31" s="6">
        <f t="shared" si="8"/>
        <v>1854</v>
      </c>
    </row>
    <row r="32" spans="1:14" x14ac:dyDescent="0.75">
      <c r="A32" s="4" t="s">
        <v>46</v>
      </c>
      <c r="B32" s="3">
        <f>('Budget Year 1'!M32)*(1+$J$1)</f>
        <v>391.40000000000003</v>
      </c>
      <c r="C32" s="3">
        <f t="shared" si="7"/>
        <v>391.40000000000003</v>
      </c>
      <c r="D32" s="3">
        <f t="shared" si="6"/>
        <v>391.40000000000003</v>
      </c>
      <c r="E32" s="3">
        <f t="shared" si="6"/>
        <v>391.40000000000003</v>
      </c>
      <c r="F32" s="3">
        <f t="shared" si="6"/>
        <v>391.40000000000003</v>
      </c>
      <c r="G32" s="3">
        <f t="shared" si="6"/>
        <v>391.40000000000003</v>
      </c>
      <c r="H32" s="3">
        <f t="shared" si="6"/>
        <v>391.40000000000003</v>
      </c>
      <c r="I32" s="3">
        <f t="shared" si="6"/>
        <v>391.40000000000003</v>
      </c>
      <c r="J32" s="3">
        <f t="shared" si="6"/>
        <v>391.40000000000003</v>
      </c>
      <c r="K32" s="3">
        <f t="shared" si="6"/>
        <v>391.40000000000003</v>
      </c>
      <c r="L32" s="3">
        <f t="shared" si="6"/>
        <v>391.40000000000003</v>
      </c>
      <c r="M32" s="3">
        <f t="shared" si="6"/>
        <v>391.40000000000003</v>
      </c>
      <c r="N32" s="6">
        <f t="shared" si="8"/>
        <v>4696.8</v>
      </c>
    </row>
    <row r="33" spans="1:14" x14ac:dyDescent="0.75">
      <c r="A33" s="4" t="s">
        <v>22</v>
      </c>
      <c r="B33" s="3">
        <f>('Budget Year 1'!M33)*(1+$J$1)</f>
        <v>1236</v>
      </c>
      <c r="C33" s="3">
        <f t="shared" si="7"/>
        <v>1236</v>
      </c>
      <c r="D33" s="3">
        <f t="shared" si="6"/>
        <v>1236</v>
      </c>
      <c r="E33" s="3">
        <f t="shared" si="6"/>
        <v>1236</v>
      </c>
      <c r="F33" s="3">
        <f t="shared" si="6"/>
        <v>1236</v>
      </c>
      <c r="G33" s="3">
        <f t="shared" si="6"/>
        <v>1236</v>
      </c>
      <c r="H33" s="3">
        <f t="shared" si="6"/>
        <v>1236</v>
      </c>
      <c r="I33" s="3">
        <f t="shared" si="6"/>
        <v>1236</v>
      </c>
      <c r="J33" s="3">
        <f t="shared" si="6"/>
        <v>1236</v>
      </c>
      <c r="K33" s="3">
        <f t="shared" si="6"/>
        <v>1236</v>
      </c>
      <c r="L33" s="3">
        <f t="shared" si="6"/>
        <v>1236</v>
      </c>
      <c r="M33" s="3">
        <f t="shared" si="6"/>
        <v>1236</v>
      </c>
      <c r="N33" s="6">
        <f t="shared" si="8"/>
        <v>14832</v>
      </c>
    </row>
    <row r="34" spans="1:14" x14ac:dyDescent="0.75">
      <c r="A34" s="4" t="s">
        <v>23</v>
      </c>
      <c r="B34" s="3">
        <f>('Budget Year 1'!M34)*(1+$J$1)</f>
        <v>463.5</v>
      </c>
      <c r="C34" s="3">
        <f t="shared" si="7"/>
        <v>463.5</v>
      </c>
      <c r="D34" s="3">
        <f t="shared" si="6"/>
        <v>463.5</v>
      </c>
      <c r="E34" s="3">
        <f t="shared" si="6"/>
        <v>463.5</v>
      </c>
      <c r="F34" s="3">
        <f t="shared" si="6"/>
        <v>463.5</v>
      </c>
      <c r="G34" s="3">
        <f t="shared" si="6"/>
        <v>463.5</v>
      </c>
      <c r="H34" s="3">
        <f t="shared" si="6"/>
        <v>463.5</v>
      </c>
      <c r="I34" s="3">
        <f t="shared" si="6"/>
        <v>463.5</v>
      </c>
      <c r="J34" s="3">
        <f t="shared" si="6"/>
        <v>463.5</v>
      </c>
      <c r="K34" s="3">
        <f t="shared" si="6"/>
        <v>463.5</v>
      </c>
      <c r="L34" s="3">
        <f t="shared" si="6"/>
        <v>463.5</v>
      </c>
      <c r="M34" s="3">
        <f t="shared" si="6"/>
        <v>463.5</v>
      </c>
      <c r="N34" s="6">
        <f t="shared" si="8"/>
        <v>5562</v>
      </c>
    </row>
    <row r="35" spans="1:14" x14ac:dyDescent="0.75">
      <c r="A35" s="4" t="s">
        <v>24</v>
      </c>
      <c r="B35" s="3">
        <f>('Budget Year 1'!M35)*(1+$J$1)</f>
        <v>391.40000000000003</v>
      </c>
      <c r="C35" s="3">
        <f t="shared" si="7"/>
        <v>391.40000000000003</v>
      </c>
      <c r="D35" s="3">
        <f t="shared" si="6"/>
        <v>391.40000000000003</v>
      </c>
      <c r="E35" s="3">
        <f t="shared" si="6"/>
        <v>391.40000000000003</v>
      </c>
      <c r="F35" s="3">
        <f t="shared" si="6"/>
        <v>391.40000000000003</v>
      </c>
      <c r="G35" s="3">
        <f t="shared" si="6"/>
        <v>391.40000000000003</v>
      </c>
      <c r="H35" s="3">
        <f t="shared" si="6"/>
        <v>391.40000000000003</v>
      </c>
      <c r="I35" s="3">
        <f t="shared" si="6"/>
        <v>391.40000000000003</v>
      </c>
      <c r="J35" s="3">
        <f t="shared" si="6"/>
        <v>391.40000000000003</v>
      </c>
      <c r="K35" s="3">
        <f t="shared" si="6"/>
        <v>391.40000000000003</v>
      </c>
      <c r="L35" s="3">
        <f t="shared" si="6"/>
        <v>391.40000000000003</v>
      </c>
      <c r="M35" s="3">
        <f t="shared" si="6"/>
        <v>391.40000000000003</v>
      </c>
      <c r="N35" s="6">
        <f t="shared" si="8"/>
        <v>4696.8</v>
      </c>
    </row>
    <row r="36" spans="1:14" x14ac:dyDescent="0.75">
      <c r="A36" s="4" t="s">
        <v>25</v>
      </c>
      <c r="B36" s="3">
        <f>('Budget Year 1'!M36)*(1+$J$1)</f>
        <v>154.5</v>
      </c>
      <c r="C36" s="3">
        <f t="shared" si="7"/>
        <v>154.5</v>
      </c>
      <c r="D36" s="3">
        <f t="shared" si="6"/>
        <v>154.5</v>
      </c>
      <c r="E36" s="3">
        <f t="shared" si="6"/>
        <v>154.5</v>
      </c>
      <c r="F36" s="3">
        <f t="shared" si="6"/>
        <v>154.5</v>
      </c>
      <c r="G36" s="3">
        <f t="shared" si="6"/>
        <v>154.5</v>
      </c>
      <c r="H36" s="3">
        <f t="shared" si="6"/>
        <v>154.5</v>
      </c>
      <c r="I36" s="3">
        <f t="shared" si="6"/>
        <v>154.5</v>
      </c>
      <c r="J36" s="3">
        <f t="shared" si="6"/>
        <v>154.5</v>
      </c>
      <c r="K36" s="3">
        <f t="shared" si="6"/>
        <v>154.5</v>
      </c>
      <c r="L36" s="3">
        <f t="shared" si="6"/>
        <v>154.5</v>
      </c>
      <c r="M36" s="3">
        <f t="shared" si="6"/>
        <v>154.5</v>
      </c>
      <c r="N36" s="6">
        <f t="shared" si="8"/>
        <v>1854</v>
      </c>
    </row>
    <row r="37" spans="1:14" x14ac:dyDescent="0.75">
      <c r="A37" s="4" t="s">
        <v>26</v>
      </c>
      <c r="B37" s="3">
        <f>('Budget Year 1'!M37)*(1+$J$1)</f>
        <v>103</v>
      </c>
      <c r="C37" s="3">
        <f t="shared" si="7"/>
        <v>103</v>
      </c>
      <c r="D37" s="3">
        <f t="shared" si="6"/>
        <v>103</v>
      </c>
      <c r="E37" s="3">
        <f t="shared" si="6"/>
        <v>103</v>
      </c>
      <c r="F37" s="3">
        <f t="shared" si="6"/>
        <v>103</v>
      </c>
      <c r="G37" s="3">
        <f t="shared" si="6"/>
        <v>103</v>
      </c>
      <c r="H37" s="3">
        <f t="shared" si="6"/>
        <v>103</v>
      </c>
      <c r="I37" s="3">
        <f t="shared" si="6"/>
        <v>103</v>
      </c>
      <c r="J37" s="3">
        <f t="shared" si="6"/>
        <v>103</v>
      </c>
      <c r="K37" s="3">
        <f t="shared" si="6"/>
        <v>103</v>
      </c>
      <c r="L37" s="3">
        <f t="shared" si="6"/>
        <v>103</v>
      </c>
      <c r="M37" s="3">
        <f t="shared" si="6"/>
        <v>103</v>
      </c>
      <c r="N37" s="6">
        <f t="shared" si="8"/>
        <v>1236</v>
      </c>
    </row>
    <row r="38" spans="1:14" x14ac:dyDescent="0.75">
      <c r="A38" s="4" t="s">
        <v>27</v>
      </c>
      <c r="B38" s="3">
        <f>('Budget Year 1'!M38)*(1+$J$1)</f>
        <v>772.5</v>
      </c>
      <c r="C38" s="3">
        <f t="shared" si="7"/>
        <v>772.5</v>
      </c>
      <c r="D38" s="3">
        <f t="shared" si="6"/>
        <v>772.5</v>
      </c>
      <c r="E38" s="3">
        <f t="shared" si="6"/>
        <v>772.5</v>
      </c>
      <c r="F38" s="3">
        <f t="shared" si="6"/>
        <v>772.5</v>
      </c>
      <c r="G38" s="3">
        <f t="shared" si="6"/>
        <v>772.5</v>
      </c>
      <c r="H38" s="3">
        <f t="shared" si="6"/>
        <v>772.5</v>
      </c>
      <c r="I38" s="3">
        <f t="shared" si="6"/>
        <v>772.5</v>
      </c>
      <c r="J38" s="3">
        <f t="shared" si="6"/>
        <v>772.5</v>
      </c>
      <c r="K38" s="3">
        <f t="shared" si="6"/>
        <v>772.5</v>
      </c>
      <c r="L38" s="3">
        <f t="shared" si="6"/>
        <v>772.5</v>
      </c>
      <c r="M38" s="3">
        <f t="shared" si="6"/>
        <v>772.5</v>
      </c>
      <c r="N38" s="6">
        <f t="shared" si="8"/>
        <v>9270</v>
      </c>
    </row>
    <row r="39" spans="1:14" x14ac:dyDescent="0.75">
      <c r="A39" s="4" t="s">
        <v>28</v>
      </c>
      <c r="B39" s="3">
        <f>('Budget Year 1'!M39)*(1+$J$1)</f>
        <v>123.60000000000001</v>
      </c>
      <c r="C39" s="3">
        <f t="shared" si="7"/>
        <v>123.60000000000001</v>
      </c>
      <c r="D39" s="3">
        <f t="shared" si="7"/>
        <v>123.60000000000001</v>
      </c>
      <c r="E39" s="3">
        <f t="shared" si="7"/>
        <v>123.60000000000001</v>
      </c>
      <c r="F39" s="3">
        <f t="shared" si="7"/>
        <v>123.60000000000001</v>
      </c>
      <c r="G39" s="3">
        <f t="shared" si="7"/>
        <v>123.60000000000001</v>
      </c>
      <c r="H39" s="3">
        <f t="shared" si="7"/>
        <v>123.60000000000001</v>
      </c>
      <c r="I39" s="3">
        <f t="shared" si="7"/>
        <v>123.60000000000001</v>
      </c>
      <c r="J39" s="3">
        <f t="shared" si="7"/>
        <v>123.60000000000001</v>
      </c>
      <c r="K39" s="3">
        <f t="shared" si="7"/>
        <v>123.60000000000001</v>
      </c>
      <c r="L39" s="3">
        <f t="shared" si="7"/>
        <v>123.60000000000001</v>
      </c>
      <c r="M39" s="3">
        <f t="shared" si="7"/>
        <v>123.60000000000001</v>
      </c>
      <c r="N39" s="6">
        <f t="shared" si="8"/>
        <v>1483.1999999999998</v>
      </c>
    </row>
    <row r="40" spans="1:14" x14ac:dyDescent="0.75">
      <c r="A40" s="4" t="s">
        <v>29</v>
      </c>
      <c r="B40" s="3">
        <f>('Budget Year 1'!M40)*(1+$J$1)</f>
        <v>88.58</v>
      </c>
      <c r="C40" s="3">
        <f t="shared" ref="C40:M42" si="9">+$B40</f>
        <v>88.58</v>
      </c>
      <c r="D40" s="3">
        <f t="shared" si="9"/>
        <v>88.58</v>
      </c>
      <c r="E40" s="3">
        <f t="shared" si="9"/>
        <v>88.58</v>
      </c>
      <c r="F40" s="3">
        <f t="shared" si="9"/>
        <v>88.58</v>
      </c>
      <c r="G40" s="3">
        <f t="shared" si="9"/>
        <v>88.58</v>
      </c>
      <c r="H40" s="3">
        <f t="shared" si="9"/>
        <v>88.58</v>
      </c>
      <c r="I40" s="3">
        <f t="shared" si="9"/>
        <v>88.58</v>
      </c>
      <c r="J40" s="3">
        <f t="shared" si="9"/>
        <v>88.58</v>
      </c>
      <c r="K40" s="3">
        <f t="shared" si="9"/>
        <v>88.58</v>
      </c>
      <c r="L40" s="3">
        <f t="shared" si="9"/>
        <v>88.58</v>
      </c>
      <c r="M40" s="3">
        <f t="shared" si="9"/>
        <v>88.58</v>
      </c>
      <c r="N40" s="6">
        <f t="shared" si="8"/>
        <v>1062.9600000000003</v>
      </c>
    </row>
    <row r="41" spans="1:14" x14ac:dyDescent="0.75">
      <c r="A41" s="4" t="s">
        <v>30</v>
      </c>
      <c r="B41" s="3">
        <f>('Budget Year 1'!M41)*(1+$J$1)</f>
        <v>55.620000000000005</v>
      </c>
      <c r="C41" s="3">
        <f t="shared" si="9"/>
        <v>55.620000000000005</v>
      </c>
      <c r="D41" s="3">
        <f t="shared" si="9"/>
        <v>55.620000000000005</v>
      </c>
      <c r="E41" s="3">
        <f t="shared" si="9"/>
        <v>55.620000000000005</v>
      </c>
      <c r="F41" s="3">
        <f t="shared" si="9"/>
        <v>55.620000000000005</v>
      </c>
      <c r="G41" s="3">
        <f t="shared" si="9"/>
        <v>55.620000000000005</v>
      </c>
      <c r="H41" s="3">
        <f t="shared" si="9"/>
        <v>55.620000000000005</v>
      </c>
      <c r="I41" s="3">
        <f t="shared" si="9"/>
        <v>55.620000000000005</v>
      </c>
      <c r="J41" s="3">
        <f t="shared" si="9"/>
        <v>55.620000000000005</v>
      </c>
      <c r="K41" s="3">
        <f t="shared" si="9"/>
        <v>55.620000000000005</v>
      </c>
      <c r="L41" s="3">
        <f t="shared" si="9"/>
        <v>55.620000000000005</v>
      </c>
      <c r="M41" s="3">
        <f t="shared" si="9"/>
        <v>55.620000000000005</v>
      </c>
      <c r="N41" s="6">
        <f t="shared" si="8"/>
        <v>667.44</v>
      </c>
    </row>
    <row r="42" spans="1:14" x14ac:dyDescent="0.75">
      <c r="A42" s="4" t="s">
        <v>31</v>
      </c>
      <c r="B42" s="3">
        <f>('Budget Year 1'!M42)*(1+$J$1)</f>
        <v>329.6</v>
      </c>
      <c r="C42" s="3">
        <f t="shared" si="9"/>
        <v>329.6</v>
      </c>
      <c r="D42" s="3">
        <f t="shared" si="9"/>
        <v>329.6</v>
      </c>
      <c r="E42" s="3">
        <f t="shared" si="9"/>
        <v>329.6</v>
      </c>
      <c r="F42" s="3">
        <f t="shared" si="9"/>
        <v>329.6</v>
      </c>
      <c r="G42" s="3">
        <f t="shared" si="9"/>
        <v>329.6</v>
      </c>
      <c r="H42" s="3">
        <f t="shared" si="9"/>
        <v>329.6</v>
      </c>
      <c r="I42" s="3">
        <f t="shared" si="9"/>
        <v>329.6</v>
      </c>
      <c r="J42" s="3">
        <f t="shared" si="9"/>
        <v>329.6</v>
      </c>
      <c r="K42" s="3">
        <f t="shared" si="9"/>
        <v>329.6</v>
      </c>
      <c r="L42" s="3">
        <f t="shared" si="9"/>
        <v>329.6</v>
      </c>
      <c r="M42" s="3">
        <f t="shared" si="9"/>
        <v>329.6</v>
      </c>
      <c r="N42" s="6">
        <f t="shared" si="8"/>
        <v>3955.1999999999994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10748.05</v>
      </c>
      <c r="C44" s="13">
        <f t="shared" ref="C44:M44" si="10">SUM(C23:C43)</f>
        <v>10748.05</v>
      </c>
      <c r="D44" s="13">
        <f t="shared" si="10"/>
        <v>10748.05</v>
      </c>
      <c r="E44" s="13">
        <f t="shared" si="10"/>
        <v>10748.05</v>
      </c>
      <c r="F44" s="13">
        <f t="shared" si="10"/>
        <v>10748.05</v>
      </c>
      <c r="G44" s="13">
        <f t="shared" si="10"/>
        <v>10748.05</v>
      </c>
      <c r="H44" s="13">
        <f t="shared" si="10"/>
        <v>10748.05</v>
      </c>
      <c r="I44" s="13">
        <f t="shared" si="10"/>
        <v>10748.05</v>
      </c>
      <c r="J44" s="13">
        <f t="shared" si="10"/>
        <v>10748.05</v>
      </c>
      <c r="K44" s="13">
        <f t="shared" si="10"/>
        <v>10748.05</v>
      </c>
      <c r="L44" s="13">
        <f t="shared" si="10"/>
        <v>10748.05</v>
      </c>
      <c r="M44" s="13">
        <f t="shared" si="10"/>
        <v>10748.05</v>
      </c>
      <c r="N44" s="19">
        <f>SUM(N23:N43)</f>
        <v>128976.60000000002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24541.95</v>
      </c>
      <c r="C46" s="13">
        <f t="shared" ref="C46:N46" si="11">+C20-C44</f>
        <v>22621.95</v>
      </c>
      <c r="D46" s="13">
        <f t="shared" si="11"/>
        <v>22621.95</v>
      </c>
      <c r="E46" s="13">
        <f t="shared" si="11"/>
        <v>23101.95</v>
      </c>
      <c r="F46" s="13">
        <f t="shared" si="11"/>
        <v>23101.95</v>
      </c>
      <c r="G46" s="13">
        <f t="shared" si="11"/>
        <v>23581.95</v>
      </c>
      <c r="H46" s="13">
        <f t="shared" si="11"/>
        <v>23581.95</v>
      </c>
      <c r="I46" s="13">
        <f t="shared" si="11"/>
        <v>25981.95</v>
      </c>
      <c r="J46" s="13">
        <f t="shared" si="11"/>
        <v>25981.95</v>
      </c>
      <c r="K46" s="13">
        <f t="shared" si="11"/>
        <v>25981.95</v>
      </c>
      <c r="L46" s="13">
        <f t="shared" si="11"/>
        <v>25981.95</v>
      </c>
      <c r="M46" s="13">
        <f t="shared" si="11"/>
        <v>25981.95</v>
      </c>
      <c r="N46" s="13">
        <f t="shared" si="11"/>
        <v>293063.39999999997</v>
      </c>
    </row>
    <row r="47" spans="1:14" x14ac:dyDescent="0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4" t="s">
        <v>148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2">SUM(B48:M48)</f>
        <v>85934.753183782697</v>
      </c>
    </row>
    <row r="49" spans="1:14" x14ac:dyDescent="0.75">
      <c r="A49" s="4" t="s">
        <v>149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2"/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12012.504337896718</v>
      </c>
      <c r="C51" s="72">
        <f>+C46-(C48+C49)</f>
        <v>10092.504337896718</v>
      </c>
      <c r="D51" s="72">
        <f t="shared" ref="D51:M51" si="13">+D46-(D48+D49)</f>
        <v>10092.504337896718</v>
      </c>
      <c r="E51" s="72">
        <f t="shared" si="13"/>
        <v>10572.504337896718</v>
      </c>
      <c r="F51" s="72">
        <f t="shared" si="13"/>
        <v>10572.504337896718</v>
      </c>
      <c r="G51" s="72">
        <f t="shared" si="13"/>
        <v>11052.504337896718</v>
      </c>
      <c r="H51" s="72">
        <f t="shared" si="13"/>
        <v>11052.504337896718</v>
      </c>
      <c r="I51" s="72">
        <f t="shared" si="13"/>
        <v>13452.504337896718</v>
      </c>
      <c r="J51" s="72">
        <f t="shared" si="13"/>
        <v>13452.504337896718</v>
      </c>
      <c r="K51" s="72">
        <f t="shared" si="13"/>
        <v>13452.504337896718</v>
      </c>
      <c r="L51" s="72">
        <f t="shared" si="13"/>
        <v>13452.504337896718</v>
      </c>
      <c r="M51" s="72">
        <f t="shared" si="13"/>
        <v>13452.504337896718</v>
      </c>
      <c r="N51" s="90">
        <f t="shared" ref="N51:N53" si="14">SUM(B51:M51)</f>
        <v>142710.05205476063</v>
      </c>
    </row>
    <row r="52" spans="1:14" x14ac:dyDescent="0.75">
      <c r="A52" t="s">
        <v>154</v>
      </c>
      <c r="B52" s="85">
        <f>+'Budget Year 1'!M58</f>
        <v>55926.652054760561</v>
      </c>
      <c r="C52" s="85">
        <f>+B58</f>
        <v>92939.156392657285</v>
      </c>
      <c r="D52" s="85">
        <f t="shared" ref="D52:M52" si="15">+C58</f>
        <v>98031.660730554009</v>
      </c>
      <c r="E52" s="85">
        <f t="shared" si="15"/>
        <v>103124.16506845073</v>
      </c>
      <c r="F52" s="85">
        <f t="shared" si="15"/>
        <v>103696.66940634744</v>
      </c>
      <c r="G52" s="85">
        <f t="shared" si="15"/>
        <v>119269.17374424415</v>
      </c>
      <c r="H52" s="85">
        <f t="shared" si="15"/>
        <v>135321.67808214086</v>
      </c>
      <c r="I52" s="85">
        <f t="shared" si="15"/>
        <v>131374.18242003757</v>
      </c>
      <c r="J52" s="85">
        <f t="shared" si="15"/>
        <v>154826.68675793428</v>
      </c>
      <c r="K52" s="85">
        <f t="shared" si="15"/>
        <v>173279.19109583099</v>
      </c>
      <c r="L52" s="85">
        <f t="shared" si="15"/>
        <v>191731.6954337277</v>
      </c>
      <c r="M52" s="85">
        <f t="shared" si="15"/>
        <v>205184.19977162441</v>
      </c>
      <c r="N52" s="56"/>
    </row>
    <row r="53" spans="1:14" ht="15.5" thickBot="1" x14ac:dyDescent="0.9">
      <c r="A53" s="81" t="s">
        <v>155</v>
      </c>
      <c r="B53" s="86">
        <v>25000</v>
      </c>
      <c r="C53" s="86">
        <v>25000</v>
      </c>
      <c r="D53" s="86">
        <v>15000</v>
      </c>
      <c r="E53" s="86">
        <v>25000</v>
      </c>
      <c r="F53" s="86">
        <v>25000</v>
      </c>
      <c r="G53" s="86">
        <v>25000</v>
      </c>
      <c r="H53" s="86">
        <v>25000</v>
      </c>
      <c r="I53" s="86">
        <v>10000</v>
      </c>
      <c r="J53" s="86">
        <v>5000</v>
      </c>
      <c r="K53" s="86">
        <v>5000</v>
      </c>
      <c r="L53" s="86">
        <v>0</v>
      </c>
      <c r="M53" s="86">
        <v>0</v>
      </c>
      <c r="N53" s="90">
        <f t="shared" si="14"/>
        <v>185000</v>
      </c>
    </row>
    <row r="54" spans="1:14" ht="15.5" thickBot="1" x14ac:dyDescent="0.9">
      <c r="A54" s="52" t="s">
        <v>159</v>
      </c>
      <c r="B54" s="84">
        <f>SUM(B51:B53)</f>
        <v>92939.156392657285</v>
      </c>
      <c r="C54" s="84">
        <f>SUM(C51:C53)</f>
        <v>128031.66073055401</v>
      </c>
      <c r="D54" s="84">
        <f t="shared" ref="D54:M54" si="16">SUM(D51:D53)</f>
        <v>123124.16506845073</v>
      </c>
      <c r="E54" s="84">
        <f t="shared" si="16"/>
        <v>138696.66940634744</v>
      </c>
      <c r="F54" s="84">
        <f t="shared" si="16"/>
        <v>139269.17374424415</v>
      </c>
      <c r="G54" s="84">
        <f t="shared" si="16"/>
        <v>155321.67808214086</v>
      </c>
      <c r="H54" s="84">
        <f t="shared" si="16"/>
        <v>171374.18242003757</v>
      </c>
      <c r="I54" s="84">
        <f t="shared" si="16"/>
        <v>154826.68675793428</v>
      </c>
      <c r="J54" s="84">
        <f t="shared" si="16"/>
        <v>173279.19109583099</v>
      </c>
      <c r="K54" s="84">
        <f t="shared" si="16"/>
        <v>191731.6954337277</v>
      </c>
      <c r="L54" s="84">
        <f t="shared" si="16"/>
        <v>205184.19977162441</v>
      </c>
      <c r="M54" s="84">
        <f t="shared" si="16"/>
        <v>218636.70410952112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22">
        <v>0</v>
      </c>
      <c r="C56" s="122">
        <v>30000</v>
      </c>
      <c r="D56" s="122">
        <v>20000</v>
      </c>
      <c r="E56" s="122">
        <v>35000</v>
      </c>
      <c r="F56" s="122">
        <v>20000</v>
      </c>
      <c r="G56" s="122">
        <v>20000</v>
      </c>
      <c r="H56" s="122">
        <v>40000</v>
      </c>
      <c r="I56" s="122"/>
      <c r="J56" s="123"/>
      <c r="K56" s="123"/>
      <c r="L56" s="123"/>
      <c r="M56" s="123"/>
      <c r="N56" s="90">
        <f t="shared" ref="N56:N57" si="17">SUM(B56:M56)</f>
        <v>165000</v>
      </c>
    </row>
    <row r="57" spans="1:14" x14ac:dyDescent="0.75">
      <c r="A57" s="89" t="s">
        <v>160</v>
      </c>
      <c r="B57" s="124">
        <v>100</v>
      </c>
      <c r="C57" s="124">
        <v>100</v>
      </c>
      <c r="D57" s="124">
        <v>100</v>
      </c>
      <c r="E57" s="124">
        <v>100</v>
      </c>
      <c r="F57" s="124">
        <v>100</v>
      </c>
      <c r="G57" s="124">
        <v>100</v>
      </c>
      <c r="H57" s="124">
        <v>100</v>
      </c>
      <c r="I57" s="124">
        <v>100</v>
      </c>
      <c r="J57" s="124">
        <v>100</v>
      </c>
      <c r="K57" s="124">
        <v>100</v>
      </c>
      <c r="L57" s="124">
        <v>100</v>
      </c>
      <c r="M57" s="124">
        <v>100</v>
      </c>
      <c r="N57" s="95">
        <f t="shared" si="17"/>
        <v>1200</v>
      </c>
    </row>
    <row r="58" spans="1:14" x14ac:dyDescent="0.75">
      <c r="A58" s="82" t="s">
        <v>157</v>
      </c>
      <c r="B58" s="83">
        <f>+B54-B56</f>
        <v>92939.156392657285</v>
      </c>
      <c r="C58" s="83">
        <f>+C54-C56</f>
        <v>98031.660730554009</v>
      </c>
      <c r="D58" s="83">
        <f t="shared" ref="D58:M58" si="18">+D54-D56</f>
        <v>103124.16506845073</v>
      </c>
      <c r="E58" s="83">
        <f t="shared" si="18"/>
        <v>103696.66940634744</v>
      </c>
      <c r="F58" s="83">
        <f t="shared" si="18"/>
        <v>119269.17374424415</v>
      </c>
      <c r="G58" s="83">
        <f t="shared" si="18"/>
        <v>135321.67808214086</v>
      </c>
      <c r="H58" s="83">
        <f t="shared" si="18"/>
        <v>131374.18242003757</v>
      </c>
      <c r="I58" s="83">
        <f t="shared" si="18"/>
        <v>154826.68675793428</v>
      </c>
      <c r="J58" s="83">
        <f t="shared" si="18"/>
        <v>173279.19109583099</v>
      </c>
      <c r="K58" s="83">
        <f t="shared" si="18"/>
        <v>191731.6954337277</v>
      </c>
      <c r="L58" s="83">
        <f t="shared" si="18"/>
        <v>205184.19977162441</v>
      </c>
      <c r="M58" s="83">
        <f t="shared" si="18"/>
        <v>218636.70410952112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workbookViewId="0">
      <selection activeCell="B23" sqref="B23"/>
    </sheetView>
    <sheetView workbookViewId="1"/>
    <sheetView topLeftCell="A37" workbookViewId="2">
      <selection activeCell="C63" sqref="C6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53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103</v>
      </c>
      <c r="C3" s="28" t="s">
        <v>66</v>
      </c>
      <c r="D3" s="28" t="s">
        <v>67</v>
      </c>
      <c r="E3" s="28" t="s">
        <v>68</v>
      </c>
      <c r="F3" s="28" t="s">
        <v>69</v>
      </c>
      <c r="G3" s="28" t="s">
        <v>70</v>
      </c>
      <c r="H3" s="28" t="s">
        <v>71</v>
      </c>
      <c r="I3" s="28" t="s">
        <v>72</v>
      </c>
      <c r="J3" s="28" t="s">
        <v>73</v>
      </c>
      <c r="K3" s="28" t="s">
        <v>74</v>
      </c>
      <c r="L3" s="28" t="s">
        <v>75</v>
      </c>
      <c r="M3" s="29" t="s">
        <v>76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2'!M5)*(1+$G1)</f>
        <v>40792.5</v>
      </c>
      <c r="C5" s="3">
        <f>+$B5</f>
        <v>40792.5</v>
      </c>
      <c r="D5" s="3">
        <f t="shared" ref="D5:M5" si="0">+$B$5</f>
        <v>40792.5</v>
      </c>
      <c r="E5" s="3">
        <f t="shared" si="0"/>
        <v>40792.5</v>
      </c>
      <c r="F5" s="3">
        <f t="shared" si="0"/>
        <v>40792.5</v>
      </c>
      <c r="G5" s="3">
        <f t="shared" si="0"/>
        <v>40792.5</v>
      </c>
      <c r="H5" s="3">
        <f t="shared" si="0"/>
        <v>40792.5</v>
      </c>
      <c r="I5" s="3">
        <f t="shared" si="0"/>
        <v>40792.5</v>
      </c>
      <c r="J5" s="3">
        <f t="shared" si="0"/>
        <v>40792.5</v>
      </c>
      <c r="K5" s="3">
        <f t="shared" si="0"/>
        <v>40792.5</v>
      </c>
      <c r="L5" s="3">
        <f t="shared" si="0"/>
        <v>40792.5</v>
      </c>
      <c r="M5" s="3">
        <f t="shared" si="0"/>
        <v>40792.5</v>
      </c>
      <c r="N5" s="20">
        <f>SUM(B5:M5)</f>
        <v>489510</v>
      </c>
    </row>
    <row r="6" spans="1:14" x14ac:dyDescent="0.75">
      <c r="A6" s="4" t="s">
        <v>2</v>
      </c>
      <c r="B6" s="26">
        <f>('Budget Year 2'!M6)*(1+$G$1)</f>
        <v>-2625</v>
      </c>
      <c r="C6" s="26">
        <f>+$B$6</f>
        <v>-2625</v>
      </c>
      <c r="D6" s="26">
        <f t="shared" ref="D6:M8" si="1">+$B6</f>
        <v>-2625</v>
      </c>
      <c r="E6" s="26">
        <f t="shared" si="1"/>
        <v>-2625</v>
      </c>
      <c r="F6" s="26">
        <f t="shared" si="1"/>
        <v>-2625</v>
      </c>
      <c r="G6" s="26">
        <f t="shared" si="1"/>
        <v>-2625</v>
      </c>
      <c r="H6" s="26">
        <f t="shared" si="1"/>
        <v>-2625</v>
      </c>
      <c r="I6" s="26">
        <f t="shared" si="1"/>
        <v>-2625</v>
      </c>
      <c r="J6" s="26">
        <f t="shared" si="1"/>
        <v>-2625</v>
      </c>
      <c r="K6" s="26">
        <f t="shared" si="1"/>
        <v>-2625</v>
      </c>
      <c r="L6" s="26">
        <f t="shared" si="1"/>
        <v>-2625</v>
      </c>
      <c r="M6" s="26">
        <f t="shared" si="1"/>
        <v>-2625</v>
      </c>
      <c r="N6" s="27">
        <f t="shared" ref="N6:N18" si="2">SUM(B6:M6)</f>
        <v>-31500</v>
      </c>
    </row>
    <row r="7" spans="1:14" x14ac:dyDescent="0.75">
      <c r="A7" s="4" t="s">
        <v>3</v>
      </c>
      <c r="B7" s="26">
        <f>('Budget Year 2'!M7)*(1+$G$1)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2'!M8)*(1+$G$1)</f>
        <v>-525</v>
      </c>
      <c r="C8" s="26">
        <f t="shared" si="3"/>
        <v>-525</v>
      </c>
      <c r="D8" s="26">
        <f t="shared" si="1"/>
        <v>-525</v>
      </c>
      <c r="E8" s="26">
        <f t="shared" si="1"/>
        <v>-525</v>
      </c>
      <c r="F8" s="26">
        <f t="shared" si="1"/>
        <v>-525</v>
      </c>
      <c r="G8" s="26">
        <f t="shared" si="1"/>
        <v>-525</v>
      </c>
      <c r="H8" s="26">
        <f t="shared" si="1"/>
        <v>-525</v>
      </c>
      <c r="I8" s="26">
        <f t="shared" si="1"/>
        <v>-525</v>
      </c>
      <c r="J8" s="26">
        <f t="shared" si="1"/>
        <v>-525</v>
      </c>
      <c r="K8" s="26">
        <f t="shared" si="1"/>
        <v>-525</v>
      </c>
      <c r="L8" s="26">
        <f t="shared" si="1"/>
        <v>-525</v>
      </c>
      <c r="M8" s="26">
        <f t="shared" si="1"/>
        <v>-525</v>
      </c>
      <c r="N8" s="27">
        <f t="shared" si="2"/>
        <v>-6300</v>
      </c>
    </row>
    <row r="9" spans="1:14" x14ac:dyDescent="0.75">
      <c r="A9" s="4" t="s">
        <v>5</v>
      </c>
      <c r="B9" s="3">
        <f>('Budget Year 2'!M9)*(1+$G$1)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2'!M10)*(1+$G$1)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2'!M11)*(1+$G$1)</f>
        <v>105</v>
      </c>
      <c r="C11" s="3">
        <f t="shared" si="4"/>
        <v>105</v>
      </c>
      <c r="D11" s="3">
        <f t="shared" si="4"/>
        <v>105</v>
      </c>
      <c r="E11" s="3">
        <f t="shared" si="4"/>
        <v>105</v>
      </c>
      <c r="F11" s="3">
        <f t="shared" si="4"/>
        <v>105</v>
      </c>
      <c r="G11" s="3">
        <f t="shared" si="4"/>
        <v>105</v>
      </c>
      <c r="H11" s="3">
        <f t="shared" si="4"/>
        <v>105</v>
      </c>
      <c r="I11" s="3">
        <f t="shared" si="4"/>
        <v>105</v>
      </c>
      <c r="J11" s="3">
        <f t="shared" si="4"/>
        <v>105</v>
      </c>
      <c r="K11" s="3">
        <f t="shared" si="4"/>
        <v>105</v>
      </c>
      <c r="L11" s="3">
        <f t="shared" si="4"/>
        <v>105</v>
      </c>
      <c r="M11" s="3">
        <f t="shared" si="4"/>
        <v>105</v>
      </c>
      <c r="N11" s="6">
        <f t="shared" si="2"/>
        <v>1260</v>
      </c>
    </row>
    <row r="12" spans="1:14" x14ac:dyDescent="0.75">
      <c r="A12" s="4" t="s">
        <v>7</v>
      </c>
      <c r="B12" s="3">
        <f>('Budget Year 2'!M12)*(1+$G$1)</f>
        <v>189</v>
      </c>
      <c r="C12" s="3">
        <f t="shared" si="4"/>
        <v>189</v>
      </c>
      <c r="D12" s="3">
        <f t="shared" si="4"/>
        <v>189</v>
      </c>
      <c r="E12" s="3">
        <f t="shared" si="4"/>
        <v>189</v>
      </c>
      <c r="F12" s="3">
        <f t="shared" si="4"/>
        <v>189</v>
      </c>
      <c r="G12" s="3">
        <f t="shared" si="4"/>
        <v>189</v>
      </c>
      <c r="H12" s="3">
        <f t="shared" si="4"/>
        <v>189</v>
      </c>
      <c r="I12" s="3">
        <f t="shared" si="4"/>
        <v>189</v>
      </c>
      <c r="J12" s="3">
        <f t="shared" si="4"/>
        <v>189</v>
      </c>
      <c r="K12" s="3">
        <f t="shared" si="4"/>
        <v>189</v>
      </c>
      <c r="L12" s="3">
        <f t="shared" si="4"/>
        <v>189</v>
      </c>
      <c r="M12" s="3">
        <f t="shared" si="4"/>
        <v>189</v>
      </c>
      <c r="N12" s="6">
        <f t="shared" si="2"/>
        <v>2268</v>
      </c>
    </row>
    <row r="13" spans="1:14" x14ac:dyDescent="0.75">
      <c r="A13" s="4" t="s">
        <v>8</v>
      </c>
      <c r="B13" s="3">
        <f>('Budget Year 2'!M13)*(1+$G$1)</f>
        <v>420</v>
      </c>
      <c r="C13" s="3">
        <f t="shared" si="4"/>
        <v>420</v>
      </c>
      <c r="D13" s="3">
        <f t="shared" si="4"/>
        <v>420</v>
      </c>
      <c r="E13" s="3">
        <f t="shared" si="4"/>
        <v>420</v>
      </c>
      <c r="F13" s="3">
        <f t="shared" si="4"/>
        <v>420</v>
      </c>
      <c r="G13" s="3">
        <f t="shared" si="4"/>
        <v>420</v>
      </c>
      <c r="H13" s="3">
        <f t="shared" si="4"/>
        <v>420</v>
      </c>
      <c r="I13" s="3">
        <f t="shared" si="4"/>
        <v>420</v>
      </c>
      <c r="J13" s="3">
        <f t="shared" si="4"/>
        <v>420</v>
      </c>
      <c r="K13" s="3">
        <f t="shared" si="4"/>
        <v>420</v>
      </c>
      <c r="L13" s="3">
        <f t="shared" si="4"/>
        <v>420</v>
      </c>
      <c r="M13" s="3">
        <f t="shared" si="4"/>
        <v>420</v>
      </c>
      <c r="N13" s="6">
        <f t="shared" si="2"/>
        <v>5040</v>
      </c>
    </row>
    <row r="14" spans="1:14" x14ac:dyDescent="0.75">
      <c r="A14" s="4" t="s">
        <v>5</v>
      </c>
      <c r="B14" s="3">
        <f>('Budget Year 2'!M14)*(1+$G$1)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2'!M15)*(1+$G$1)</f>
        <v>52.5</v>
      </c>
      <c r="C15" s="3">
        <f t="shared" si="4"/>
        <v>52.5</v>
      </c>
      <c r="D15" s="3">
        <f t="shared" si="4"/>
        <v>52.5</v>
      </c>
      <c r="E15" s="3">
        <f t="shared" si="4"/>
        <v>52.5</v>
      </c>
      <c r="F15" s="3">
        <f t="shared" si="4"/>
        <v>52.5</v>
      </c>
      <c r="G15" s="3">
        <f t="shared" si="4"/>
        <v>52.5</v>
      </c>
      <c r="H15" s="3">
        <f t="shared" si="4"/>
        <v>52.5</v>
      </c>
      <c r="I15" s="3">
        <f t="shared" si="4"/>
        <v>52.5</v>
      </c>
      <c r="J15" s="3">
        <f t="shared" si="4"/>
        <v>52.5</v>
      </c>
      <c r="K15" s="3">
        <f t="shared" si="4"/>
        <v>52.5</v>
      </c>
      <c r="L15" s="3">
        <f t="shared" si="4"/>
        <v>52.5</v>
      </c>
      <c r="M15" s="3">
        <f t="shared" si="4"/>
        <v>52.5</v>
      </c>
      <c r="N15" s="6">
        <f t="shared" si="2"/>
        <v>630</v>
      </c>
    </row>
    <row r="16" spans="1:14" x14ac:dyDescent="0.75">
      <c r="A16" s="4" t="s">
        <v>45</v>
      </c>
      <c r="B16" s="3">
        <f>('Budget Year 2'!M16)*(1+$G$1)</f>
        <v>105</v>
      </c>
      <c r="C16" s="3">
        <f t="shared" ref="C16:M18" si="5">+$B16</f>
        <v>105</v>
      </c>
      <c r="D16" s="3">
        <f t="shared" si="5"/>
        <v>105</v>
      </c>
      <c r="E16" s="3">
        <f t="shared" si="5"/>
        <v>105</v>
      </c>
      <c r="F16" s="3">
        <f t="shared" si="5"/>
        <v>105</v>
      </c>
      <c r="G16" s="3">
        <f t="shared" si="5"/>
        <v>105</v>
      </c>
      <c r="H16" s="3">
        <f t="shared" si="5"/>
        <v>105</v>
      </c>
      <c r="I16" s="3">
        <f t="shared" si="5"/>
        <v>105</v>
      </c>
      <c r="J16" s="3">
        <f t="shared" si="5"/>
        <v>105</v>
      </c>
      <c r="K16" s="3">
        <f t="shared" si="5"/>
        <v>105</v>
      </c>
      <c r="L16" s="3">
        <f t="shared" si="5"/>
        <v>105</v>
      </c>
      <c r="M16" s="3">
        <f t="shared" si="5"/>
        <v>105</v>
      </c>
      <c r="N16" s="6">
        <f t="shared" si="2"/>
        <v>1260</v>
      </c>
    </row>
    <row r="17" spans="1:14" x14ac:dyDescent="0.75">
      <c r="A17" s="4" t="s">
        <v>9</v>
      </c>
      <c r="B17" s="3">
        <f>('Budget Year 2'!M17)*(1+$G$1)</f>
        <v>105</v>
      </c>
      <c r="C17" s="3">
        <f t="shared" si="5"/>
        <v>105</v>
      </c>
      <c r="D17" s="3">
        <f t="shared" si="5"/>
        <v>105</v>
      </c>
      <c r="E17" s="3">
        <f t="shared" si="5"/>
        <v>105</v>
      </c>
      <c r="F17" s="3">
        <f t="shared" si="5"/>
        <v>105</v>
      </c>
      <c r="G17" s="3">
        <f t="shared" si="5"/>
        <v>105</v>
      </c>
      <c r="H17" s="3">
        <f t="shared" si="5"/>
        <v>105</v>
      </c>
      <c r="I17" s="3">
        <f t="shared" si="5"/>
        <v>105</v>
      </c>
      <c r="J17" s="3">
        <f t="shared" si="5"/>
        <v>105</v>
      </c>
      <c r="K17" s="3">
        <f t="shared" si="5"/>
        <v>105</v>
      </c>
      <c r="L17" s="3">
        <f t="shared" si="5"/>
        <v>105</v>
      </c>
      <c r="M17" s="3">
        <f t="shared" si="5"/>
        <v>105</v>
      </c>
      <c r="N17" s="6">
        <f t="shared" si="2"/>
        <v>1260</v>
      </c>
    </row>
    <row r="18" spans="1:14" ht="15.5" thickBot="1" x14ac:dyDescent="0.9">
      <c r="A18" s="32" t="s">
        <v>10</v>
      </c>
      <c r="B18" s="26">
        <f>('Budget Year 2'!M18)*(1+$G$1)</f>
        <v>-52.5</v>
      </c>
      <c r="C18" s="26">
        <f t="shared" si="5"/>
        <v>-52.5</v>
      </c>
      <c r="D18" s="26">
        <f t="shared" si="5"/>
        <v>-52.5</v>
      </c>
      <c r="E18" s="26">
        <f t="shared" si="5"/>
        <v>-52.5</v>
      </c>
      <c r="F18" s="26">
        <f t="shared" si="5"/>
        <v>-52.5</v>
      </c>
      <c r="G18" s="26">
        <f t="shared" si="5"/>
        <v>-52.5</v>
      </c>
      <c r="H18" s="26">
        <f t="shared" si="5"/>
        <v>-52.5</v>
      </c>
      <c r="I18" s="26">
        <f t="shared" si="5"/>
        <v>-52.5</v>
      </c>
      <c r="J18" s="26">
        <f t="shared" si="5"/>
        <v>-52.5</v>
      </c>
      <c r="K18" s="26">
        <f t="shared" si="5"/>
        <v>-52.5</v>
      </c>
      <c r="L18" s="26">
        <f t="shared" si="5"/>
        <v>-52.5</v>
      </c>
      <c r="M18" s="26">
        <f t="shared" si="5"/>
        <v>-52.5</v>
      </c>
      <c r="N18" s="35">
        <f t="shared" si="2"/>
        <v>-630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38566.5</v>
      </c>
      <c r="C20" s="18">
        <f t="shared" ref="C20:N20" si="6">SUM(C5:C19)</f>
        <v>38566.5</v>
      </c>
      <c r="D20" s="18">
        <f t="shared" si="6"/>
        <v>38566.5</v>
      </c>
      <c r="E20" s="18">
        <f t="shared" si="6"/>
        <v>38566.5</v>
      </c>
      <c r="F20" s="18">
        <f t="shared" si="6"/>
        <v>38566.5</v>
      </c>
      <c r="G20" s="18">
        <f t="shared" si="6"/>
        <v>38566.5</v>
      </c>
      <c r="H20" s="18">
        <f t="shared" si="6"/>
        <v>38566.5</v>
      </c>
      <c r="I20" s="18">
        <f t="shared" si="6"/>
        <v>38566.5</v>
      </c>
      <c r="J20" s="18">
        <f t="shared" si="6"/>
        <v>38566.5</v>
      </c>
      <c r="K20" s="18">
        <f t="shared" si="6"/>
        <v>38566.5</v>
      </c>
      <c r="L20" s="18">
        <f t="shared" si="6"/>
        <v>38566.5</v>
      </c>
      <c r="M20" s="18">
        <f t="shared" si="6"/>
        <v>38566.5</v>
      </c>
      <c r="N20" s="19">
        <f t="shared" si="6"/>
        <v>462798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103</v>
      </c>
      <c r="C22" s="28" t="s">
        <v>66</v>
      </c>
      <c r="D22" s="28" t="s">
        <v>67</v>
      </c>
      <c r="E22" s="28" t="s">
        <v>68</v>
      </c>
      <c r="F22" s="28" t="s">
        <v>69</v>
      </c>
      <c r="G22" s="28" t="s">
        <v>70</v>
      </c>
      <c r="H22" s="28" t="s">
        <v>71</v>
      </c>
      <c r="I22" s="28" t="s">
        <v>72</v>
      </c>
      <c r="J22" s="28" t="s">
        <v>73</v>
      </c>
      <c r="K22" s="28" t="s">
        <v>74</v>
      </c>
      <c r="L22" s="28" t="s">
        <v>75</v>
      </c>
      <c r="M22" s="29" t="s">
        <v>76</v>
      </c>
      <c r="N22" s="30" t="s">
        <v>47</v>
      </c>
    </row>
    <row r="23" spans="1:14" x14ac:dyDescent="0.75">
      <c r="A23" s="4" t="s">
        <v>13</v>
      </c>
      <c r="B23" s="3">
        <f>('Budget Year 2'!M23)*(1+$J$1)</f>
        <v>3182.7000000000003</v>
      </c>
      <c r="C23" s="3">
        <f>+$B23</f>
        <v>3182.7000000000003</v>
      </c>
      <c r="D23" s="3">
        <f t="shared" ref="D23:M38" si="7">+$B23</f>
        <v>3182.7000000000003</v>
      </c>
      <c r="E23" s="3">
        <f t="shared" si="7"/>
        <v>3182.7000000000003</v>
      </c>
      <c r="F23" s="3">
        <f t="shared" si="7"/>
        <v>3182.7000000000003</v>
      </c>
      <c r="G23" s="3">
        <f t="shared" si="7"/>
        <v>3182.7000000000003</v>
      </c>
      <c r="H23" s="3">
        <f t="shared" si="7"/>
        <v>3182.7000000000003</v>
      </c>
      <c r="I23" s="3">
        <f t="shared" si="7"/>
        <v>3182.7000000000003</v>
      </c>
      <c r="J23" s="3">
        <f t="shared" si="7"/>
        <v>3182.7000000000003</v>
      </c>
      <c r="K23" s="3">
        <f t="shared" si="7"/>
        <v>3182.7000000000003</v>
      </c>
      <c r="L23" s="3">
        <f t="shared" si="7"/>
        <v>3182.7000000000003</v>
      </c>
      <c r="M23" s="3">
        <f t="shared" si="7"/>
        <v>3182.7000000000003</v>
      </c>
      <c r="N23" s="6">
        <f>SUM(B23:M23)</f>
        <v>38192.400000000001</v>
      </c>
    </row>
    <row r="24" spans="1:14" x14ac:dyDescent="0.75">
      <c r="A24" s="4" t="s">
        <v>14</v>
      </c>
      <c r="B24" s="3">
        <f>('Budget Year 2'!M24)*(1+$J$1)</f>
        <v>90.176500000000004</v>
      </c>
      <c r="C24" s="3">
        <f t="shared" ref="C24:M39" si="8">+$B24</f>
        <v>90.176500000000004</v>
      </c>
      <c r="D24" s="3">
        <f t="shared" si="7"/>
        <v>90.176500000000004</v>
      </c>
      <c r="E24" s="3">
        <f t="shared" si="7"/>
        <v>90.176500000000004</v>
      </c>
      <c r="F24" s="3">
        <f t="shared" si="7"/>
        <v>90.176500000000004</v>
      </c>
      <c r="G24" s="3">
        <f t="shared" si="7"/>
        <v>90.176500000000004</v>
      </c>
      <c r="H24" s="3">
        <f t="shared" si="7"/>
        <v>90.176500000000004</v>
      </c>
      <c r="I24" s="3">
        <f t="shared" si="7"/>
        <v>90.176500000000004</v>
      </c>
      <c r="J24" s="3">
        <f t="shared" si="7"/>
        <v>90.176500000000004</v>
      </c>
      <c r="K24" s="3">
        <f t="shared" si="7"/>
        <v>90.176500000000004</v>
      </c>
      <c r="L24" s="3">
        <f t="shared" si="7"/>
        <v>90.176500000000004</v>
      </c>
      <c r="M24" s="3">
        <f t="shared" si="7"/>
        <v>90.176500000000004</v>
      </c>
      <c r="N24" s="6">
        <f t="shared" ref="N24:N42" si="9">SUM(B24:M24)</f>
        <v>1082.1180000000002</v>
      </c>
    </row>
    <row r="25" spans="1:14" x14ac:dyDescent="0.75">
      <c r="A25" s="4" t="s">
        <v>15</v>
      </c>
      <c r="B25" s="3">
        <f>('Budget Year 2'!M25)*(1+$J$1)</f>
        <v>657.75800000000004</v>
      </c>
      <c r="C25" s="3">
        <f t="shared" si="8"/>
        <v>657.75800000000004</v>
      </c>
      <c r="D25" s="3">
        <f t="shared" si="7"/>
        <v>657.75800000000004</v>
      </c>
      <c r="E25" s="3">
        <f t="shared" si="7"/>
        <v>657.75800000000004</v>
      </c>
      <c r="F25" s="3">
        <f t="shared" si="7"/>
        <v>657.75800000000004</v>
      </c>
      <c r="G25" s="3">
        <f t="shared" si="7"/>
        <v>657.75800000000004</v>
      </c>
      <c r="H25" s="3">
        <f t="shared" si="7"/>
        <v>657.75800000000004</v>
      </c>
      <c r="I25" s="3">
        <f t="shared" si="7"/>
        <v>657.75800000000004</v>
      </c>
      <c r="J25" s="3">
        <f t="shared" si="7"/>
        <v>657.75800000000004</v>
      </c>
      <c r="K25" s="3">
        <f t="shared" si="7"/>
        <v>657.75800000000004</v>
      </c>
      <c r="L25" s="3">
        <f t="shared" si="7"/>
        <v>657.75800000000004</v>
      </c>
      <c r="M25" s="3">
        <f t="shared" si="7"/>
        <v>657.75800000000004</v>
      </c>
      <c r="N25" s="6">
        <f t="shared" si="9"/>
        <v>7893.0959999999986</v>
      </c>
    </row>
    <row r="26" spans="1:14" x14ac:dyDescent="0.75">
      <c r="A26" s="4" t="s">
        <v>16</v>
      </c>
      <c r="B26" s="3">
        <f>('Budget Year 2'!M26)*(1+$J$1)</f>
        <v>106.09</v>
      </c>
      <c r="C26" s="3">
        <f t="shared" si="8"/>
        <v>106.09</v>
      </c>
      <c r="D26" s="3">
        <f t="shared" si="7"/>
        <v>106.09</v>
      </c>
      <c r="E26" s="3">
        <f t="shared" si="7"/>
        <v>106.09</v>
      </c>
      <c r="F26" s="3">
        <f t="shared" si="7"/>
        <v>106.09</v>
      </c>
      <c r="G26" s="3">
        <f t="shared" si="7"/>
        <v>106.09</v>
      </c>
      <c r="H26" s="3">
        <f t="shared" si="7"/>
        <v>106.09</v>
      </c>
      <c r="I26" s="3">
        <f t="shared" si="7"/>
        <v>106.09</v>
      </c>
      <c r="J26" s="3">
        <f t="shared" si="7"/>
        <v>106.09</v>
      </c>
      <c r="K26" s="3">
        <f t="shared" si="7"/>
        <v>106.09</v>
      </c>
      <c r="L26" s="3">
        <f t="shared" si="7"/>
        <v>106.09</v>
      </c>
      <c r="M26" s="3">
        <f t="shared" si="7"/>
        <v>106.09</v>
      </c>
      <c r="N26" s="6">
        <f t="shared" si="9"/>
        <v>1273.08</v>
      </c>
    </row>
    <row r="27" spans="1:14" x14ac:dyDescent="0.75">
      <c r="A27" s="4" t="s">
        <v>17</v>
      </c>
      <c r="B27" s="3">
        <f>('Budget Year 2'!M27)*(1+$J$1)</f>
        <v>901.76499999999999</v>
      </c>
      <c r="C27" s="3">
        <f t="shared" si="8"/>
        <v>901.76499999999999</v>
      </c>
      <c r="D27" s="3">
        <f t="shared" si="7"/>
        <v>901.76499999999999</v>
      </c>
      <c r="E27" s="3">
        <f t="shared" si="7"/>
        <v>901.76499999999999</v>
      </c>
      <c r="F27" s="3">
        <f t="shared" si="7"/>
        <v>901.76499999999999</v>
      </c>
      <c r="G27" s="3">
        <f t="shared" si="7"/>
        <v>901.76499999999999</v>
      </c>
      <c r="H27" s="3">
        <f t="shared" si="7"/>
        <v>901.76499999999999</v>
      </c>
      <c r="I27" s="3">
        <f t="shared" si="7"/>
        <v>901.76499999999999</v>
      </c>
      <c r="J27" s="3">
        <f t="shared" si="7"/>
        <v>901.76499999999999</v>
      </c>
      <c r="K27" s="3">
        <f t="shared" si="7"/>
        <v>901.76499999999999</v>
      </c>
      <c r="L27" s="3">
        <f t="shared" si="7"/>
        <v>901.76499999999999</v>
      </c>
      <c r="M27" s="3">
        <f t="shared" si="7"/>
        <v>901.76499999999999</v>
      </c>
      <c r="N27" s="6">
        <f t="shared" si="9"/>
        <v>10821.18</v>
      </c>
    </row>
    <row r="28" spans="1:14" x14ac:dyDescent="0.75">
      <c r="A28" s="4" t="s">
        <v>18</v>
      </c>
      <c r="B28" s="3">
        <f>('Budget Year 2'!M28)*(1+$J$1)</f>
        <v>190.96200000000002</v>
      </c>
      <c r="C28" s="3">
        <f t="shared" si="8"/>
        <v>190.96200000000002</v>
      </c>
      <c r="D28" s="3">
        <f t="shared" si="7"/>
        <v>190.96200000000002</v>
      </c>
      <c r="E28" s="3">
        <f t="shared" si="7"/>
        <v>190.96200000000002</v>
      </c>
      <c r="F28" s="3">
        <f t="shared" si="7"/>
        <v>190.96200000000002</v>
      </c>
      <c r="G28" s="3">
        <f t="shared" si="7"/>
        <v>190.96200000000002</v>
      </c>
      <c r="H28" s="3">
        <f t="shared" si="7"/>
        <v>190.96200000000002</v>
      </c>
      <c r="I28" s="3">
        <f t="shared" si="7"/>
        <v>190.96200000000002</v>
      </c>
      <c r="J28" s="3">
        <f t="shared" si="7"/>
        <v>190.96200000000002</v>
      </c>
      <c r="K28" s="3">
        <f t="shared" si="7"/>
        <v>190.96200000000002</v>
      </c>
      <c r="L28" s="3">
        <f t="shared" si="7"/>
        <v>190.96200000000002</v>
      </c>
      <c r="M28" s="3">
        <f t="shared" si="7"/>
        <v>190.96200000000002</v>
      </c>
      <c r="N28" s="6">
        <f t="shared" si="9"/>
        <v>2291.5440000000003</v>
      </c>
    </row>
    <row r="29" spans="1:14" x14ac:dyDescent="0.75">
      <c r="A29" s="4" t="s">
        <v>19</v>
      </c>
      <c r="B29" s="3">
        <f>('Budget Year 2'!M29)*(1+$J$1)</f>
        <v>827.50199999999995</v>
      </c>
      <c r="C29" s="3">
        <f t="shared" si="8"/>
        <v>827.50199999999995</v>
      </c>
      <c r="D29" s="3">
        <f t="shared" si="7"/>
        <v>827.50199999999995</v>
      </c>
      <c r="E29" s="3">
        <f t="shared" si="7"/>
        <v>827.50199999999995</v>
      </c>
      <c r="F29" s="3">
        <f t="shared" si="7"/>
        <v>827.50199999999995</v>
      </c>
      <c r="G29" s="3">
        <f t="shared" si="7"/>
        <v>827.50199999999995</v>
      </c>
      <c r="H29" s="3">
        <f t="shared" si="7"/>
        <v>827.50199999999995</v>
      </c>
      <c r="I29" s="3">
        <f t="shared" si="7"/>
        <v>827.50199999999995</v>
      </c>
      <c r="J29" s="3">
        <f t="shared" si="7"/>
        <v>827.50199999999995</v>
      </c>
      <c r="K29" s="3">
        <f t="shared" si="7"/>
        <v>827.50199999999995</v>
      </c>
      <c r="L29" s="3">
        <f t="shared" si="7"/>
        <v>827.50199999999995</v>
      </c>
      <c r="M29" s="3">
        <f t="shared" si="7"/>
        <v>827.50199999999995</v>
      </c>
      <c r="N29" s="6">
        <f t="shared" si="9"/>
        <v>9930.0240000000031</v>
      </c>
    </row>
    <row r="30" spans="1:14" x14ac:dyDescent="0.75">
      <c r="A30" s="4" t="s">
        <v>20</v>
      </c>
      <c r="B30" s="3">
        <f>('Budget Year 2'!M30)*(1+$J$1)</f>
        <v>721.41200000000003</v>
      </c>
      <c r="C30" s="3">
        <f t="shared" si="8"/>
        <v>721.41200000000003</v>
      </c>
      <c r="D30" s="3">
        <f t="shared" si="7"/>
        <v>721.41200000000003</v>
      </c>
      <c r="E30" s="3">
        <f t="shared" si="7"/>
        <v>721.41200000000003</v>
      </c>
      <c r="F30" s="3">
        <f t="shared" si="7"/>
        <v>721.41200000000003</v>
      </c>
      <c r="G30" s="3">
        <f t="shared" si="7"/>
        <v>721.41200000000003</v>
      </c>
      <c r="H30" s="3">
        <f t="shared" si="7"/>
        <v>721.41200000000003</v>
      </c>
      <c r="I30" s="3">
        <f t="shared" si="7"/>
        <v>721.41200000000003</v>
      </c>
      <c r="J30" s="3">
        <f t="shared" si="7"/>
        <v>721.41200000000003</v>
      </c>
      <c r="K30" s="3">
        <f t="shared" si="7"/>
        <v>721.41200000000003</v>
      </c>
      <c r="L30" s="3">
        <f t="shared" si="7"/>
        <v>721.41200000000003</v>
      </c>
      <c r="M30" s="3">
        <f t="shared" si="7"/>
        <v>721.41200000000003</v>
      </c>
      <c r="N30" s="6">
        <f t="shared" si="9"/>
        <v>8656.9440000000013</v>
      </c>
    </row>
    <row r="31" spans="1:14" x14ac:dyDescent="0.75">
      <c r="A31" s="4" t="s">
        <v>21</v>
      </c>
      <c r="B31" s="3">
        <f>('Budget Year 2'!M31)*(1+$J$1)</f>
        <v>159.13499999999999</v>
      </c>
      <c r="C31" s="3">
        <f t="shared" si="8"/>
        <v>159.13499999999999</v>
      </c>
      <c r="D31" s="3">
        <f t="shared" si="7"/>
        <v>159.13499999999999</v>
      </c>
      <c r="E31" s="3">
        <f t="shared" si="7"/>
        <v>159.13499999999999</v>
      </c>
      <c r="F31" s="3">
        <f t="shared" si="7"/>
        <v>159.13499999999999</v>
      </c>
      <c r="G31" s="3">
        <f t="shared" si="7"/>
        <v>159.13499999999999</v>
      </c>
      <c r="H31" s="3">
        <f t="shared" si="7"/>
        <v>159.13499999999999</v>
      </c>
      <c r="I31" s="3">
        <f t="shared" si="7"/>
        <v>159.13499999999999</v>
      </c>
      <c r="J31" s="3">
        <f t="shared" si="7"/>
        <v>159.13499999999999</v>
      </c>
      <c r="K31" s="3">
        <f t="shared" si="7"/>
        <v>159.13499999999999</v>
      </c>
      <c r="L31" s="3">
        <f t="shared" si="7"/>
        <v>159.13499999999999</v>
      </c>
      <c r="M31" s="3">
        <f t="shared" si="7"/>
        <v>159.13499999999999</v>
      </c>
      <c r="N31" s="6">
        <f t="shared" si="9"/>
        <v>1909.62</v>
      </c>
    </row>
    <row r="32" spans="1:14" x14ac:dyDescent="0.75">
      <c r="A32" s="4" t="s">
        <v>46</v>
      </c>
      <c r="B32" s="3">
        <f>('Budget Year 2'!M32)*(1+$J$1)</f>
        <v>403.14200000000005</v>
      </c>
      <c r="C32" s="3">
        <f t="shared" si="8"/>
        <v>403.14200000000005</v>
      </c>
      <c r="D32" s="3">
        <f t="shared" si="7"/>
        <v>403.14200000000005</v>
      </c>
      <c r="E32" s="3">
        <f t="shared" si="7"/>
        <v>403.14200000000005</v>
      </c>
      <c r="F32" s="3">
        <f t="shared" si="7"/>
        <v>403.14200000000005</v>
      </c>
      <c r="G32" s="3">
        <f t="shared" si="7"/>
        <v>403.14200000000005</v>
      </c>
      <c r="H32" s="3">
        <f t="shared" si="7"/>
        <v>403.14200000000005</v>
      </c>
      <c r="I32" s="3">
        <f t="shared" si="7"/>
        <v>403.14200000000005</v>
      </c>
      <c r="J32" s="3">
        <f t="shared" si="7"/>
        <v>403.14200000000005</v>
      </c>
      <c r="K32" s="3">
        <f t="shared" si="7"/>
        <v>403.14200000000005</v>
      </c>
      <c r="L32" s="3">
        <f t="shared" si="7"/>
        <v>403.14200000000005</v>
      </c>
      <c r="M32" s="3">
        <f t="shared" si="7"/>
        <v>403.14200000000005</v>
      </c>
      <c r="N32" s="6">
        <f t="shared" si="9"/>
        <v>4837.7039999999997</v>
      </c>
    </row>
    <row r="33" spans="1:14" x14ac:dyDescent="0.75">
      <c r="A33" s="4" t="s">
        <v>22</v>
      </c>
      <c r="B33" s="3">
        <f>('Budget Year 2'!M33)*(1+$J$1)</f>
        <v>1273.08</v>
      </c>
      <c r="C33" s="3">
        <f t="shared" si="8"/>
        <v>1273.08</v>
      </c>
      <c r="D33" s="3">
        <f t="shared" si="7"/>
        <v>1273.08</v>
      </c>
      <c r="E33" s="3">
        <f t="shared" si="7"/>
        <v>1273.08</v>
      </c>
      <c r="F33" s="3">
        <f t="shared" si="7"/>
        <v>1273.08</v>
      </c>
      <c r="G33" s="3">
        <f t="shared" si="7"/>
        <v>1273.08</v>
      </c>
      <c r="H33" s="3">
        <f t="shared" si="7"/>
        <v>1273.08</v>
      </c>
      <c r="I33" s="3">
        <f t="shared" si="7"/>
        <v>1273.08</v>
      </c>
      <c r="J33" s="3">
        <f t="shared" si="7"/>
        <v>1273.08</v>
      </c>
      <c r="K33" s="3">
        <f t="shared" si="7"/>
        <v>1273.08</v>
      </c>
      <c r="L33" s="3">
        <f t="shared" si="7"/>
        <v>1273.08</v>
      </c>
      <c r="M33" s="3">
        <f t="shared" si="7"/>
        <v>1273.08</v>
      </c>
      <c r="N33" s="6">
        <f t="shared" si="9"/>
        <v>15276.96</v>
      </c>
    </row>
    <row r="34" spans="1:14" x14ac:dyDescent="0.75">
      <c r="A34" s="4" t="s">
        <v>23</v>
      </c>
      <c r="B34" s="3">
        <f>('Budget Year 2'!M34)*(1+$J$1)</f>
        <v>477.40500000000003</v>
      </c>
      <c r="C34" s="3">
        <f t="shared" si="8"/>
        <v>477.40500000000003</v>
      </c>
      <c r="D34" s="3">
        <f t="shared" si="7"/>
        <v>477.40500000000003</v>
      </c>
      <c r="E34" s="3">
        <f t="shared" si="7"/>
        <v>477.40500000000003</v>
      </c>
      <c r="F34" s="3">
        <f t="shared" si="7"/>
        <v>477.40500000000003</v>
      </c>
      <c r="G34" s="3">
        <f t="shared" si="7"/>
        <v>477.40500000000003</v>
      </c>
      <c r="H34" s="3">
        <f t="shared" si="7"/>
        <v>477.40500000000003</v>
      </c>
      <c r="I34" s="3">
        <f t="shared" si="7"/>
        <v>477.40500000000003</v>
      </c>
      <c r="J34" s="3">
        <f t="shared" si="7"/>
        <v>477.40500000000003</v>
      </c>
      <c r="K34" s="3">
        <f t="shared" si="7"/>
        <v>477.40500000000003</v>
      </c>
      <c r="L34" s="3">
        <f t="shared" si="7"/>
        <v>477.40500000000003</v>
      </c>
      <c r="M34" s="3">
        <f t="shared" si="7"/>
        <v>477.40500000000003</v>
      </c>
      <c r="N34" s="6">
        <f t="shared" si="9"/>
        <v>5728.86</v>
      </c>
    </row>
    <row r="35" spans="1:14" x14ac:dyDescent="0.75">
      <c r="A35" s="4" t="s">
        <v>24</v>
      </c>
      <c r="B35" s="3">
        <f>('Budget Year 2'!M35)*(1+$J$1)</f>
        <v>403.14200000000005</v>
      </c>
      <c r="C35" s="3">
        <f t="shared" si="8"/>
        <v>403.14200000000005</v>
      </c>
      <c r="D35" s="3">
        <f t="shared" si="7"/>
        <v>403.14200000000005</v>
      </c>
      <c r="E35" s="3">
        <f t="shared" si="7"/>
        <v>403.14200000000005</v>
      </c>
      <c r="F35" s="3">
        <f t="shared" si="7"/>
        <v>403.14200000000005</v>
      </c>
      <c r="G35" s="3">
        <f t="shared" si="7"/>
        <v>403.14200000000005</v>
      </c>
      <c r="H35" s="3">
        <f t="shared" si="7"/>
        <v>403.14200000000005</v>
      </c>
      <c r="I35" s="3">
        <f t="shared" si="7"/>
        <v>403.14200000000005</v>
      </c>
      <c r="J35" s="3">
        <f t="shared" si="7"/>
        <v>403.14200000000005</v>
      </c>
      <c r="K35" s="3">
        <f t="shared" si="7"/>
        <v>403.14200000000005</v>
      </c>
      <c r="L35" s="3">
        <f t="shared" si="7"/>
        <v>403.14200000000005</v>
      </c>
      <c r="M35" s="3">
        <f t="shared" si="7"/>
        <v>403.14200000000005</v>
      </c>
      <c r="N35" s="6">
        <f t="shared" si="9"/>
        <v>4837.7039999999997</v>
      </c>
    </row>
    <row r="36" spans="1:14" x14ac:dyDescent="0.75">
      <c r="A36" s="4" t="s">
        <v>25</v>
      </c>
      <c r="B36" s="3">
        <f>('Budget Year 2'!M36)*(1+$J$1)</f>
        <v>159.13499999999999</v>
      </c>
      <c r="C36" s="3">
        <f t="shared" si="8"/>
        <v>159.13499999999999</v>
      </c>
      <c r="D36" s="3">
        <f t="shared" si="7"/>
        <v>159.13499999999999</v>
      </c>
      <c r="E36" s="3">
        <f t="shared" si="7"/>
        <v>159.13499999999999</v>
      </c>
      <c r="F36" s="3">
        <f t="shared" si="7"/>
        <v>159.13499999999999</v>
      </c>
      <c r="G36" s="3">
        <f t="shared" si="7"/>
        <v>159.13499999999999</v>
      </c>
      <c r="H36" s="3">
        <f t="shared" si="7"/>
        <v>159.13499999999999</v>
      </c>
      <c r="I36" s="3">
        <f t="shared" si="7"/>
        <v>159.13499999999999</v>
      </c>
      <c r="J36" s="3">
        <f t="shared" si="7"/>
        <v>159.13499999999999</v>
      </c>
      <c r="K36" s="3">
        <f t="shared" si="7"/>
        <v>159.13499999999999</v>
      </c>
      <c r="L36" s="3">
        <f t="shared" si="7"/>
        <v>159.13499999999999</v>
      </c>
      <c r="M36" s="3">
        <f t="shared" si="7"/>
        <v>159.13499999999999</v>
      </c>
      <c r="N36" s="6">
        <f t="shared" si="9"/>
        <v>1909.62</v>
      </c>
    </row>
    <row r="37" spans="1:14" x14ac:dyDescent="0.75">
      <c r="A37" s="4" t="s">
        <v>26</v>
      </c>
      <c r="B37" s="3">
        <f>('Budget Year 2'!M37)*(1+$J$1)</f>
        <v>106.09</v>
      </c>
      <c r="C37" s="3">
        <f t="shared" si="8"/>
        <v>106.09</v>
      </c>
      <c r="D37" s="3">
        <f t="shared" si="7"/>
        <v>106.09</v>
      </c>
      <c r="E37" s="3">
        <f t="shared" si="7"/>
        <v>106.09</v>
      </c>
      <c r="F37" s="3">
        <f t="shared" si="7"/>
        <v>106.09</v>
      </c>
      <c r="G37" s="3">
        <f t="shared" si="7"/>
        <v>106.09</v>
      </c>
      <c r="H37" s="3">
        <f t="shared" si="7"/>
        <v>106.09</v>
      </c>
      <c r="I37" s="3">
        <f t="shared" si="7"/>
        <v>106.09</v>
      </c>
      <c r="J37" s="3">
        <f t="shared" si="7"/>
        <v>106.09</v>
      </c>
      <c r="K37" s="3">
        <f t="shared" si="7"/>
        <v>106.09</v>
      </c>
      <c r="L37" s="3">
        <f t="shared" si="7"/>
        <v>106.09</v>
      </c>
      <c r="M37" s="3">
        <f t="shared" si="7"/>
        <v>106.09</v>
      </c>
      <c r="N37" s="6">
        <f t="shared" si="9"/>
        <v>1273.08</v>
      </c>
    </row>
    <row r="38" spans="1:14" x14ac:dyDescent="0.75">
      <c r="A38" s="4" t="s">
        <v>27</v>
      </c>
      <c r="B38" s="3">
        <f>('Budget Year 2'!M38)*(1+$J$1)</f>
        <v>795.67500000000007</v>
      </c>
      <c r="C38" s="3">
        <f t="shared" si="8"/>
        <v>795.67500000000007</v>
      </c>
      <c r="D38" s="3">
        <f t="shared" si="7"/>
        <v>795.67500000000007</v>
      </c>
      <c r="E38" s="3">
        <f t="shared" si="7"/>
        <v>795.67500000000007</v>
      </c>
      <c r="F38" s="3">
        <f t="shared" si="7"/>
        <v>795.67500000000007</v>
      </c>
      <c r="G38" s="3">
        <f t="shared" si="7"/>
        <v>795.67500000000007</v>
      </c>
      <c r="H38" s="3">
        <f t="shared" si="7"/>
        <v>795.67500000000007</v>
      </c>
      <c r="I38" s="3">
        <f t="shared" si="7"/>
        <v>795.67500000000007</v>
      </c>
      <c r="J38" s="3">
        <f t="shared" si="7"/>
        <v>795.67500000000007</v>
      </c>
      <c r="K38" s="3">
        <f t="shared" si="7"/>
        <v>795.67500000000007</v>
      </c>
      <c r="L38" s="3">
        <f t="shared" si="7"/>
        <v>795.67500000000007</v>
      </c>
      <c r="M38" s="3">
        <f t="shared" si="7"/>
        <v>795.67500000000007</v>
      </c>
      <c r="N38" s="6">
        <f t="shared" si="9"/>
        <v>9548.1</v>
      </c>
    </row>
    <row r="39" spans="1:14" x14ac:dyDescent="0.75">
      <c r="A39" s="4" t="s">
        <v>28</v>
      </c>
      <c r="B39" s="3">
        <f>('Budget Year 2'!M39)*(1+$J$1)</f>
        <v>127.30800000000001</v>
      </c>
      <c r="C39" s="3">
        <f t="shared" si="8"/>
        <v>127.30800000000001</v>
      </c>
      <c r="D39" s="3">
        <f t="shared" si="8"/>
        <v>127.30800000000001</v>
      </c>
      <c r="E39" s="3">
        <f t="shared" si="8"/>
        <v>127.30800000000001</v>
      </c>
      <c r="F39" s="3">
        <f t="shared" si="8"/>
        <v>127.30800000000001</v>
      </c>
      <c r="G39" s="3">
        <f t="shared" si="8"/>
        <v>127.30800000000001</v>
      </c>
      <c r="H39" s="3">
        <f t="shared" si="8"/>
        <v>127.30800000000001</v>
      </c>
      <c r="I39" s="3">
        <f t="shared" si="8"/>
        <v>127.30800000000001</v>
      </c>
      <c r="J39" s="3">
        <f t="shared" si="8"/>
        <v>127.30800000000001</v>
      </c>
      <c r="K39" s="3">
        <f t="shared" si="8"/>
        <v>127.30800000000001</v>
      </c>
      <c r="L39" s="3">
        <f t="shared" si="8"/>
        <v>127.30800000000001</v>
      </c>
      <c r="M39" s="3">
        <f t="shared" si="8"/>
        <v>127.30800000000001</v>
      </c>
      <c r="N39" s="6">
        <f t="shared" si="9"/>
        <v>1527.6960000000001</v>
      </c>
    </row>
    <row r="40" spans="1:14" x14ac:dyDescent="0.75">
      <c r="A40" s="4" t="s">
        <v>29</v>
      </c>
      <c r="B40" s="3">
        <f>('Budget Year 2'!M40)*(1+$J$1)</f>
        <v>91.237399999999994</v>
      </c>
      <c r="C40" s="3">
        <f t="shared" ref="C40:M42" si="10">+$B40</f>
        <v>91.237399999999994</v>
      </c>
      <c r="D40" s="3">
        <f t="shared" si="10"/>
        <v>91.237399999999994</v>
      </c>
      <c r="E40" s="3">
        <f t="shared" si="10"/>
        <v>91.237399999999994</v>
      </c>
      <c r="F40" s="3">
        <f t="shared" si="10"/>
        <v>91.237399999999994</v>
      </c>
      <c r="G40" s="3">
        <f t="shared" si="10"/>
        <v>91.237399999999994</v>
      </c>
      <c r="H40" s="3">
        <f t="shared" si="10"/>
        <v>91.237399999999994</v>
      </c>
      <c r="I40" s="3">
        <f t="shared" si="10"/>
        <v>91.237399999999994</v>
      </c>
      <c r="J40" s="3">
        <f t="shared" si="10"/>
        <v>91.237399999999994</v>
      </c>
      <c r="K40" s="3">
        <f t="shared" si="10"/>
        <v>91.237399999999994</v>
      </c>
      <c r="L40" s="3">
        <f t="shared" si="10"/>
        <v>91.237399999999994</v>
      </c>
      <c r="M40" s="3">
        <f t="shared" si="10"/>
        <v>91.237399999999994</v>
      </c>
      <c r="N40" s="6">
        <f t="shared" si="9"/>
        <v>1094.8488</v>
      </c>
    </row>
    <row r="41" spans="1:14" x14ac:dyDescent="0.75">
      <c r="A41" s="4" t="s">
        <v>30</v>
      </c>
      <c r="B41" s="3">
        <f>('Budget Year 2'!M41)*(1+$J$1)</f>
        <v>57.28860000000001</v>
      </c>
      <c r="C41" s="3">
        <f t="shared" si="10"/>
        <v>57.28860000000001</v>
      </c>
      <c r="D41" s="3">
        <f t="shared" si="10"/>
        <v>57.28860000000001</v>
      </c>
      <c r="E41" s="3">
        <f t="shared" si="10"/>
        <v>57.28860000000001</v>
      </c>
      <c r="F41" s="3">
        <f t="shared" si="10"/>
        <v>57.28860000000001</v>
      </c>
      <c r="G41" s="3">
        <f t="shared" si="10"/>
        <v>57.28860000000001</v>
      </c>
      <c r="H41" s="3">
        <f t="shared" si="10"/>
        <v>57.28860000000001</v>
      </c>
      <c r="I41" s="3">
        <f t="shared" si="10"/>
        <v>57.28860000000001</v>
      </c>
      <c r="J41" s="3">
        <f t="shared" si="10"/>
        <v>57.28860000000001</v>
      </c>
      <c r="K41" s="3">
        <f t="shared" si="10"/>
        <v>57.28860000000001</v>
      </c>
      <c r="L41" s="3">
        <f t="shared" si="10"/>
        <v>57.28860000000001</v>
      </c>
      <c r="M41" s="3">
        <f t="shared" si="10"/>
        <v>57.28860000000001</v>
      </c>
      <c r="N41" s="6">
        <f t="shared" si="9"/>
        <v>687.46320000000003</v>
      </c>
    </row>
    <row r="42" spans="1:14" x14ac:dyDescent="0.75">
      <c r="A42" s="4" t="s">
        <v>31</v>
      </c>
      <c r="B42" s="3">
        <f>('Budget Year 2'!M42)*(1+$J$1)</f>
        <v>339.48800000000006</v>
      </c>
      <c r="C42" s="3">
        <f t="shared" si="10"/>
        <v>339.48800000000006</v>
      </c>
      <c r="D42" s="3">
        <f t="shared" si="10"/>
        <v>339.48800000000006</v>
      </c>
      <c r="E42" s="3">
        <f t="shared" si="10"/>
        <v>339.48800000000006</v>
      </c>
      <c r="F42" s="3">
        <f t="shared" si="10"/>
        <v>339.48800000000006</v>
      </c>
      <c r="G42" s="3">
        <f t="shared" si="10"/>
        <v>339.48800000000006</v>
      </c>
      <c r="H42" s="3">
        <f t="shared" si="10"/>
        <v>339.48800000000006</v>
      </c>
      <c r="I42" s="3">
        <f t="shared" si="10"/>
        <v>339.48800000000006</v>
      </c>
      <c r="J42" s="3">
        <f t="shared" si="10"/>
        <v>339.48800000000006</v>
      </c>
      <c r="K42" s="3">
        <f t="shared" si="10"/>
        <v>339.48800000000006</v>
      </c>
      <c r="L42" s="3">
        <f t="shared" si="10"/>
        <v>339.48800000000006</v>
      </c>
      <c r="M42" s="3">
        <f t="shared" si="10"/>
        <v>339.48800000000006</v>
      </c>
      <c r="N42" s="6">
        <f t="shared" si="9"/>
        <v>4073.8560000000016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11070.491500000002</v>
      </c>
      <c r="C44" s="13">
        <f t="shared" ref="C44:M44" si="11">SUM(C23:C43)</f>
        <v>11070.491500000002</v>
      </c>
      <c r="D44" s="13">
        <f t="shared" si="11"/>
        <v>11070.491500000002</v>
      </c>
      <c r="E44" s="13">
        <f t="shared" si="11"/>
        <v>11070.491500000002</v>
      </c>
      <c r="F44" s="13">
        <f t="shared" si="11"/>
        <v>11070.491500000002</v>
      </c>
      <c r="G44" s="13">
        <f t="shared" si="11"/>
        <v>11070.491500000002</v>
      </c>
      <c r="H44" s="13">
        <f t="shared" si="11"/>
        <v>11070.491500000002</v>
      </c>
      <c r="I44" s="13">
        <f t="shared" si="11"/>
        <v>11070.491500000002</v>
      </c>
      <c r="J44" s="13">
        <f t="shared" si="11"/>
        <v>11070.491500000002</v>
      </c>
      <c r="K44" s="13">
        <f t="shared" si="11"/>
        <v>11070.491500000002</v>
      </c>
      <c r="L44" s="13">
        <f t="shared" si="11"/>
        <v>11070.491500000002</v>
      </c>
      <c r="M44" s="13">
        <f t="shared" si="11"/>
        <v>11070.491500000002</v>
      </c>
      <c r="N44" s="19">
        <f>SUM(N23:N43)</f>
        <v>132845.89800000002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27496.008499999996</v>
      </c>
      <c r="C46" s="13">
        <f t="shared" ref="C46:N46" si="12">+C20-C44</f>
        <v>27496.008499999996</v>
      </c>
      <c r="D46" s="13">
        <f t="shared" si="12"/>
        <v>27496.008499999996</v>
      </c>
      <c r="E46" s="13">
        <f t="shared" si="12"/>
        <v>27496.008499999996</v>
      </c>
      <c r="F46" s="13">
        <f t="shared" si="12"/>
        <v>27496.008499999996</v>
      </c>
      <c r="G46" s="13">
        <f t="shared" si="12"/>
        <v>27496.008499999996</v>
      </c>
      <c r="H46" s="13">
        <f t="shared" si="12"/>
        <v>27496.008499999996</v>
      </c>
      <c r="I46" s="13">
        <f t="shared" si="12"/>
        <v>27496.008499999996</v>
      </c>
      <c r="J46" s="13">
        <f t="shared" si="12"/>
        <v>27496.008499999996</v>
      </c>
      <c r="K46" s="13">
        <f t="shared" si="12"/>
        <v>27496.008499999996</v>
      </c>
      <c r="L46" s="13">
        <f t="shared" si="12"/>
        <v>27496.008499999996</v>
      </c>
      <c r="M46" s="13">
        <f t="shared" si="12"/>
        <v>27496.008499999996</v>
      </c>
      <c r="N46" s="13">
        <f t="shared" si="12"/>
        <v>329952.10199999996</v>
      </c>
    </row>
    <row r="48" spans="1:14" x14ac:dyDescent="0.75">
      <c r="A48" s="4" t="s">
        <v>148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3">SUM(B48:M48)</f>
        <v>85934.753183782697</v>
      </c>
    </row>
    <row r="49" spans="1:14" x14ac:dyDescent="0.75">
      <c r="A49" s="4" t="s">
        <v>149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3"/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14966.562837896714</v>
      </c>
      <c r="C51" s="72">
        <f>+C46-(C48+C49)</f>
        <v>14966.562837896714</v>
      </c>
      <c r="D51" s="72">
        <f t="shared" ref="D51:M51" si="14">+D46-(D48+D49)</f>
        <v>14966.562837896714</v>
      </c>
      <c r="E51" s="72">
        <f t="shared" si="14"/>
        <v>14966.562837896714</v>
      </c>
      <c r="F51" s="72">
        <f t="shared" si="14"/>
        <v>14966.562837896714</v>
      </c>
      <c r="G51" s="72">
        <f t="shared" si="14"/>
        <v>14966.562837896714</v>
      </c>
      <c r="H51" s="72">
        <f t="shared" si="14"/>
        <v>14966.562837896714</v>
      </c>
      <c r="I51" s="72">
        <f t="shared" si="14"/>
        <v>14966.562837896714</v>
      </c>
      <c r="J51" s="72">
        <f t="shared" si="14"/>
        <v>14966.562837896714</v>
      </c>
      <c r="K51" s="72">
        <f t="shared" si="14"/>
        <v>14966.562837896714</v>
      </c>
      <c r="L51" s="72">
        <f t="shared" si="14"/>
        <v>14966.562837896714</v>
      </c>
      <c r="M51" s="72">
        <f t="shared" si="14"/>
        <v>14966.562837896714</v>
      </c>
      <c r="N51" s="90">
        <f t="shared" ref="N51:N53" si="15">SUM(B51:M51)</f>
        <v>179598.75405476059</v>
      </c>
    </row>
    <row r="52" spans="1:14" x14ac:dyDescent="0.75">
      <c r="A52" t="s">
        <v>154</v>
      </c>
      <c r="B52" s="85">
        <f>+'Budget Year 2'!M58</f>
        <v>218636.70410952112</v>
      </c>
      <c r="C52" s="85">
        <f>+B58</f>
        <v>223603.26694741784</v>
      </c>
      <c r="D52" s="85">
        <f t="shared" ref="D52:M52" si="16">+C58</f>
        <v>198569.82978531456</v>
      </c>
      <c r="E52" s="85">
        <f t="shared" si="16"/>
        <v>183536.39262321129</v>
      </c>
      <c r="F52" s="85">
        <f t="shared" si="16"/>
        <v>153502.95546110801</v>
      </c>
      <c r="G52" s="85">
        <f t="shared" si="16"/>
        <v>138469.51829900473</v>
      </c>
      <c r="H52" s="85">
        <f t="shared" si="16"/>
        <v>123436.08113690146</v>
      </c>
      <c r="I52" s="85">
        <f t="shared" si="16"/>
        <v>84402.643974798179</v>
      </c>
      <c r="J52" s="85">
        <f t="shared" si="16"/>
        <v>89369.206812694887</v>
      </c>
      <c r="K52" s="85">
        <f t="shared" si="16"/>
        <v>94335.769650591596</v>
      </c>
      <c r="L52" s="85">
        <f t="shared" si="16"/>
        <v>99302.332488488304</v>
      </c>
      <c r="M52" s="85">
        <f t="shared" si="16"/>
        <v>104268.89532638501</v>
      </c>
      <c r="N52" s="56"/>
    </row>
    <row r="53" spans="1:14" ht="15.5" thickBot="1" x14ac:dyDescent="0.9">
      <c r="A53" s="81" t="s">
        <v>155</v>
      </c>
      <c r="B53" s="86"/>
      <c r="C53" s="86"/>
      <c r="D53" s="86"/>
      <c r="E53" s="86"/>
      <c r="F53" s="86"/>
      <c r="G53" s="86"/>
      <c r="H53" s="86">
        <v>1000</v>
      </c>
      <c r="I53" s="86"/>
      <c r="J53" s="86"/>
      <c r="K53" s="86"/>
      <c r="L53" s="86"/>
      <c r="M53" s="86"/>
      <c r="N53" s="90">
        <f t="shared" si="15"/>
        <v>1000</v>
      </c>
    </row>
    <row r="54" spans="1:14" ht="15.5" thickBot="1" x14ac:dyDescent="0.9">
      <c r="A54" s="52" t="s">
        <v>159</v>
      </c>
      <c r="B54" s="84">
        <f>SUM(B51:B53)</f>
        <v>233603.26694741784</v>
      </c>
      <c r="C54" s="84">
        <f>SUM(C51:C53)</f>
        <v>238569.82978531456</v>
      </c>
      <c r="D54" s="84">
        <f t="shared" ref="D54:M54" si="17">SUM(D51:D53)</f>
        <v>213536.39262321129</v>
      </c>
      <c r="E54" s="84">
        <f t="shared" si="17"/>
        <v>198502.95546110801</v>
      </c>
      <c r="F54" s="84">
        <f t="shared" si="17"/>
        <v>168469.51829900473</v>
      </c>
      <c r="G54" s="84">
        <f t="shared" si="17"/>
        <v>153436.08113690146</v>
      </c>
      <c r="H54" s="84">
        <f t="shared" si="17"/>
        <v>139402.64397479818</v>
      </c>
      <c r="I54" s="84">
        <f t="shared" si="17"/>
        <v>99369.206812694887</v>
      </c>
      <c r="J54" s="84">
        <f t="shared" si="17"/>
        <v>104335.7696505916</v>
      </c>
      <c r="K54" s="84">
        <f t="shared" si="17"/>
        <v>109302.3324884883</v>
      </c>
      <c r="L54" s="84">
        <f t="shared" si="17"/>
        <v>114268.89532638501</v>
      </c>
      <c r="M54" s="84">
        <f t="shared" si="17"/>
        <v>119235.45816428172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22">
        <v>0</v>
      </c>
      <c r="C56" s="122">
        <v>30000</v>
      </c>
      <c r="D56" s="122">
        <v>20000</v>
      </c>
      <c r="E56" s="122">
        <v>35000</v>
      </c>
      <c r="F56" s="122">
        <v>20000</v>
      </c>
      <c r="G56" s="122">
        <v>20000</v>
      </c>
      <c r="H56" s="122">
        <v>45000</v>
      </c>
      <c r="I56" s="123"/>
      <c r="J56" s="123"/>
      <c r="K56" s="123"/>
      <c r="L56" s="123"/>
      <c r="M56" s="123"/>
      <c r="N56" s="90">
        <f t="shared" ref="N56:N57" si="18">SUM(B56:M56)</f>
        <v>170000</v>
      </c>
    </row>
    <row r="57" spans="1:14" x14ac:dyDescent="0.75">
      <c r="A57" s="49" t="s">
        <v>160</v>
      </c>
      <c r="B57" s="124">
        <v>10000</v>
      </c>
      <c r="C57" s="124">
        <v>10000</v>
      </c>
      <c r="D57" s="124">
        <v>10000</v>
      </c>
      <c r="E57" s="124">
        <v>10000</v>
      </c>
      <c r="F57" s="124">
        <v>10000</v>
      </c>
      <c r="G57" s="124">
        <v>10000</v>
      </c>
      <c r="H57" s="124">
        <v>10000</v>
      </c>
      <c r="I57" s="124">
        <v>10000</v>
      </c>
      <c r="J57" s="124">
        <v>10000</v>
      </c>
      <c r="K57" s="124">
        <v>10000</v>
      </c>
      <c r="L57" s="124">
        <v>10000</v>
      </c>
      <c r="M57" s="124">
        <v>10000</v>
      </c>
      <c r="N57" s="95">
        <f t="shared" si="18"/>
        <v>120000</v>
      </c>
    </row>
    <row r="58" spans="1:14" x14ac:dyDescent="0.75">
      <c r="A58" s="82" t="s">
        <v>157</v>
      </c>
      <c r="B58" s="83">
        <f>+B54-B56-B57</f>
        <v>223603.26694741784</v>
      </c>
      <c r="C58" s="83">
        <f t="shared" ref="C58:M58" si="19">+C54-C56-C57</f>
        <v>198569.82978531456</v>
      </c>
      <c r="D58" s="83">
        <f t="shared" si="19"/>
        <v>183536.39262321129</v>
      </c>
      <c r="E58" s="83">
        <f t="shared" si="19"/>
        <v>153502.95546110801</v>
      </c>
      <c r="F58" s="83">
        <f t="shared" si="19"/>
        <v>138469.51829900473</v>
      </c>
      <c r="G58" s="83">
        <f t="shared" si="19"/>
        <v>123436.08113690146</v>
      </c>
      <c r="H58" s="83">
        <f t="shared" si="19"/>
        <v>84402.643974798179</v>
      </c>
      <c r="I58" s="83">
        <f t="shared" si="19"/>
        <v>89369.206812694887</v>
      </c>
      <c r="J58" s="83">
        <f t="shared" si="19"/>
        <v>94335.769650591596</v>
      </c>
      <c r="K58" s="83">
        <f t="shared" si="19"/>
        <v>99302.332488488304</v>
      </c>
      <c r="L58" s="83">
        <f t="shared" si="19"/>
        <v>104268.89532638501</v>
      </c>
      <c r="M58" s="83">
        <f t="shared" si="19"/>
        <v>109235.45816428172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8"/>
  <sheetViews>
    <sheetView workbookViewId="0">
      <selection activeCell="B23" sqref="B23"/>
    </sheetView>
    <sheetView workbookViewId="1"/>
    <sheetView topLeftCell="A37" workbookViewId="2">
      <selection activeCell="D62" sqref="D62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77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79</v>
      </c>
      <c r="C3" s="28" t="s">
        <v>80</v>
      </c>
      <c r="D3" s="28" t="s">
        <v>81</v>
      </c>
      <c r="E3" s="28" t="s">
        <v>82</v>
      </c>
      <c r="F3" s="28" t="s">
        <v>83</v>
      </c>
      <c r="G3" s="28" t="s">
        <v>84</v>
      </c>
      <c r="H3" s="28" t="s">
        <v>85</v>
      </c>
      <c r="I3" s="28" t="s">
        <v>86</v>
      </c>
      <c r="J3" s="28" t="s">
        <v>87</v>
      </c>
      <c r="K3" s="28" t="s">
        <v>88</v>
      </c>
      <c r="L3" s="28" t="s">
        <v>90</v>
      </c>
      <c r="M3" s="29" t="s">
        <v>89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3'!M5)*(1+$G1)</f>
        <v>42832.125</v>
      </c>
      <c r="C5" s="3">
        <f>+$B5</f>
        <v>42832.125</v>
      </c>
      <c r="D5" s="3">
        <f t="shared" ref="D5:M5" si="0">+$B$5</f>
        <v>42832.125</v>
      </c>
      <c r="E5" s="3">
        <f t="shared" si="0"/>
        <v>42832.125</v>
      </c>
      <c r="F5" s="3">
        <f t="shared" si="0"/>
        <v>42832.125</v>
      </c>
      <c r="G5" s="3">
        <f t="shared" si="0"/>
        <v>42832.125</v>
      </c>
      <c r="H5" s="3">
        <f t="shared" si="0"/>
        <v>42832.125</v>
      </c>
      <c r="I5" s="3">
        <f t="shared" si="0"/>
        <v>42832.125</v>
      </c>
      <c r="J5" s="3">
        <f t="shared" si="0"/>
        <v>42832.125</v>
      </c>
      <c r="K5" s="3">
        <f t="shared" si="0"/>
        <v>42832.125</v>
      </c>
      <c r="L5" s="3">
        <f t="shared" si="0"/>
        <v>42832.125</v>
      </c>
      <c r="M5" s="3">
        <f t="shared" si="0"/>
        <v>42832.125</v>
      </c>
      <c r="N5" s="20">
        <f>SUM(B5:M5)</f>
        <v>513985.5</v>
      </c>
    </row>
    <row r="6" spans="1:14" x14ac:dyDescent="0.75">
      <c r="A6" s="4" t="s">
        <v>2</v>
      </c>
      <c r="B6" s="26">
        <f>('Budget Year 3'!M6)*(1+$G$1)</f>
        <v>-2756.25</v>
      </c>
      <c r="C6" s="26">
        <f>+$B$6</f>
        <v>-2756.25</v>
      </c>
      <c r="D6" s="26">
        <f t="shared" ref="D6:M8" si="1">+$B6</f>
        <v>-2756.25</v>
      </c>
      <c r="E6" s="26">
        <f t="shared" si="1"/>
        <v>-2756.25</v>
      </c>
      <c r="F6" s="26">
        <f t="shared" si="1"/>
        <v>-2756.25</v>
      </c>
      <c r="G6" s="26">
        <f t="shared" si="1"/>
        <v>-2756.25</v>
      </c>
      <c r="H6" s="26">
        <f t="shared" si="1"/>
        <v>-2756.25</v>
      </c>
      <c r="I6" s="26">
        <f t="shared" si="1"/>
        <v>-2756.25</v>
      </c>
      <c r="J6" s="26">
        <f t="shared" si="1"/>
        <v>-2756.25</v>
      </c>
      <c r="K6" s="26">
        <f t="shared" si="1"/>
        <v>-2756.25</v>
      </c>
      <c r="L6" s="26">
        <f t="shared" si="1"/>
        <v>-2756.25</v>
      </c>
      <c r="M6" s="26">
        <f t="shared" si="1"/>
        <v>-2756.25</v>
      </c>
      <c r="N6" s="27">
        <f t="shared" ref="N6:N18" si="2">SUM(B6:M6)</f>
        <v>-33075</v>
      </c>
    </row>
    <row r="7" spans="1:14" x14ac:dyDescent="0.75">
      <c r="A7" s="4" t="s">
        <v>3</v>
      </c>
      <c r="B7" s="26">
        <f>('Budget Year 3'!M7)*(1+$G$1)</f>
        <v>0</v>
      </c>
      <c r="C7" s="26">
        <f t="shared" ref="C7:C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3'!M8)*(1+$G$1)</f>
        <v>-551.25</v>
      </c>
      <c r="C8" s="26">
        <f t="shared" si="3"/>
        <v>-551.25</v>
      </c>
      <c r="D8" s="26">
        <f t="shared" si="1"/>
        <v>-551.25</v>
      </c>
      <c r="E8" s="26">
        <f t="shared" si="1"/>
        <v>-551.25</v>
      </c>
      <c r="F8" s="26">
        <f t="shared" si="1"/>
        <v>-551.25</v>
      </c>
      <c r="G8" s="26">
        <f t="shared" si="1"/>
        <v>-551.25</v>
      </c>
      <c r="H8" s="26">
        <f t="shared" si="1"/>
        <v>-551.25</v>
      </c>
      <c r="I8" s="26">
        <f t="shared" si="1"/>
        <v>-551.25</v>
      </c>
      <c r="J8" s="26">
        <f t="shared" si="1"/>
        <v>-551.25</v>
      </c>
      <c r="K8" s="26">
        <f t="shared" si="1"/>
        <v>-551.25</v>
      </c>
      <c r="L8" s="26">
        <f t="shared" si="1"/>
        <v>-551.25</v>
      </c>
      <c r="M8" s="26">
        <f t="shared" si="1"/>
        <v>-551.25</v>
      </c>
      <c r="N8" s="27">
        <f t="shared" si="2"/>
        <v>-6615</v>
      </c>
    </row>
    <row r="9" spans="1:14" x14ac:dyDescent="0.75">
      <c r="A9" s="4" t="s">
        <v>5</v>
      </c>
      <c r="B9" s="3">
        <f>('Budget Year 3'!M9)*(1+$G$1)</f>
        <v>0</v>
      </c>
      <c r="C9" s="3">
        <f t="shared" ref="C9:M15" si="4">+$B9</f>
        <v>0</v>
      </c>
      <c r="D9" s="3">
        <f t="shared" si="4"/>
        <v>0</v>
      </c>
      <c r="E9" s="3">
        <f t="shared" si="4"/>
        <v>0</v>
      </c>
      <c r="F9" s="3">
        <f t="shared" si="4"/>
        <v>0</v>
      </c>
      <c r="G9" s="3">
        <f t="shared" si="4"/>
        <v>0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>
        <f t="shared" si="4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3'!M10)*(1+$G$1)</f>
        <v>0</v>
      </c>
      <c r="C10" s="3">
        <f t="shared" si="4"/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3'!M11)*(1+$G$1)</f>
        <v>110.25</v>
      </c>
      <c r="C11" s="3">
        <f t="shared" si="4"/>
        <v>110.25</v>
      </c>
      <c r="D11" s="3">
        <f t="shared" si="4"/>
        <v>110.25</v>
      </c>
      <c r="E11" s="3">
        <f t="shared" si="4"/>
        <v>110.25</v>
      </c>
      <c r="F11" s="3">
        <f t="shared" si="4"/>
        <v>110.25</v>
      </c>
      <c r="G11" s="3">
        <f t="shared" si="4"/>
        <v>110.25</v>
      </c>
      <c r="H11" s="3">
        <f t="shared" si="4"/>
        <v>110.25</v>
      </c>
      <c r="I11" s="3">
        <f t="shared" si="4"/>
        <v>110.25</v>
      </c>
      <c r="J11" s="3">
        <f t="shared" si="4"/>
        <v>110.25</v>
      </c>
      <c r="K11" s="3">
        <f t="shared" si="4"/>
        <v>110.25</v>
      </c>
      <c r="L11" s="3">
        <f t="shared" si="4"/>
        <v>110.25</v>
      </c>
      <c r="M11" s="3">
        <f t="shared" si="4"/>
        <v>110.25</v>
      </c>
      <c r="N11" s="6">
        <f t="shared" si="2"/>
        <v>1323</v>
      </c>
    </row>
    <row r="12" spans="1:14" x14ac:dyDescent="0.75">
      <c r="A12" s="4" t="s">
        <v>7</v>
      </c>
      <c r="B12" s="3">
        <f>('Budget Year 3'!M12)*(1+$G$1)</f>
        <v>198.45000000000002</v>
      </c>
      <c r="C12" s="3">
        <f t="shared" si="4"/>
        <v>198.45000000000002</v>
      </c>
      <c r="D12" s="3">
        <f t="shared" si="4"/>
        <v>198.45000000000002</v>
      </c>
      <c r="E12" s="3">
        <f t="shared" si="4"/>
        <v>198.45000000000002</v>
      </c>
      <c r="F12" s="3">
        <f t="shared" si="4"/>
        <v>198.45000000000002</v>
      </c>
      <c r="G12" s="3">
        <f t="shared" si="4"/>
        <v>198.45000000000002</v>
      </c>
      <c r="H12" s="3">
        <f t="shared" si="4"/>
        <v>198.45000000000002</v>
      </c>
      <c r="I12" s="3">
        <f t="shared" si="4"/>
        <v>198.45000000000002</v>
      </c>
      <c r="J12" s="3">
        <f t="shared" si="4"/>
        <v>198.45000000000002</v>
      </c>
      <c r="K12" s="3">
        <f t="shared" si="4"/>
        <v>198.45000000000002</v>
      </c>
      <c r="L12" s="3">
        <f t="shared" si="4"/>
        <v>198.45000000000002</v>
      </c>
      <c r="M12" s="3">
        <f t="shared" si="4"/>
        <v>198.45000000000002</v>
      </c>
      <c r="N12" s="6">
        <f t="shared" si="2"/>
        <v>2381.4</v>
      </c>
    </row>
    <row r="13" spans="1:14" x14ac:dyDescent="0.75">
      <c r="A13" s="4" t="s">
        <v>8</v>
      </c>
      <c r="B13" s="3">
        <f>('Budget Year 3'!M13)*(1+$G$1)</f>
        <v>441</v>
      </c>
      <c r="C13" s="3">
        <f t="shared" si="4"/>
        <v>441</v>
      </c>
      <c r="D13" s="3">
        <f t="shared" si="4"/>
        <v>441</v>
      </c>
      <c r="E13" s="3">
        <f t="shared" si="4"/>
        <v>441</v>
      </c>
      <c r="F13" s="3">
        <f t="shared" si="4"/>
        <v>441</v>
      </c>
      <c r="G13" s="3">
        <f t="shared" si="4"/>
        <v>441</v>
      </c>
      <c r="H13" s="3">
        <f t="shared" si="4"/>
        <v>441</v>
      </c>
      <c r="I13" s="3">
        <f t="shared" si="4"/>
        <v>441</v>
      </c>
      <c r="J13" s="3">
        <f t="shared" si="4"/>
        <v>441</v>
      </c>
      <c r="K13" s="3">
        <f t="shared" si="4"/>
        <v>441</v>
      </c>
      <c r="L13" s="3">
        <f t="shared" si="4"/>
        <v>441</v>
      </c>
      <c r="M13" s="3">
        <f t="shared" si="4"/>
        <v>441</v>
      </c>
      <c r="N13" s="6">
        <f t="shared" si="2"/>
        <v>5292</v>
      </c>
    </row>
    <row r="14" spans="1:14" x14ac:dyDescent="0.75">
      <c r="A14" s="4" t="s">
        <v>5</v>
      </c>
      <c r="B14" s="3">
        <f>('Budget Year 3'!M14)*(1+$G$1)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3'!M15)*(1+$G$1)</f>
        <v>55.125</v>
      </c>
      <c r="C15" s="3">
        <f t="shared" si="4"/>
        <v>55.125</v>
      </c>
      <c r="D15" s="3">
        <f t="shared" si="4"/>
        <v>55.125</v>
      </c>
      <c r="E15" s="3">
        <f t="shared" si="4"/>
        <v>55.125</v>
      </c>
      <c r="F15" s="3">
        <f t="shared" si="4"/>
        <v>55.125</v>
      </c>
      <c r="G15" s="3">
        <f t="shared" si="4"/>
        <v>55.125</v>
      </c>
      <c r="H15" s="3">
        <f t="shared" si="4"/>
        <v>55.125</v>
      </c>
      <c r="I15" s="3">
        <f t="shared" si="4"/>
        <v>55.125</v>
      </c>
      <c r="J15" s="3">
        <f t="shared" si="4"/>
        <v>55.125</v>
      </c>
      <c r="K15" s="3">
        <f t="shared" si="4"/>
        <v>55.125</v>
      </c>
      <c r="L15" s="3">
        <f t="shared" si="4"/>
        <v>55.125</v>
      </c>
      <c r="M15" s="3">
        <f t="shared" si="4"/>
        <v>55.125</v>
      </c>
      <c r="N15" s="6">
        <f t="shared" si="2"/>
        <v>661.5</v>
      </c>
    </row>
    <row r="16" spans="1:14" x14ac:dyDescent="0.75">
      <c r="A16" s="4" t="s">
        <v>45</v>
      </c>
      <c r="B16" s="3">
        <f>('Budget Year 3'!M16)*(1+$G$1)</f>
        <v>110.25</v>
      </c>
      <c r="C16" s="3">
        <f t="shared" ref="C16:M18" si="5">+$B16</f>
        <v>110.25</v>
      </c>
      <c r="D16" s="3">
        <f t="shared" si="5"/>
        <v>110.25</v>
      </c>
      <c r="E16" s="3">
        <f t="shared" si="5"/>
        <v>110.25</v>
      </c>
      <c r="F16" s="3">
        <f t="shared" si="5"/>
        <v>110.25</v>
      </c>
      <c r="G16" s="3">
        <f t="shared" si="5"/>
        <v>110.25</v>
      </c>
      <c r="H16" s="3">
        <f t="shared" si="5"/>
        <v>110.25</v>
      </c>
      <c r="I16" s="3">
        <f t="shared" si="5"/>
        <v>110.25</v>
      </c>
      <c r="J16" s="3">
        <f t="shared" si="5"/>
        <v>110.25</v>
      </c>
      <c r="K16" s="3">
        <f t="shared" si="5"/>
        <v>110.25</v>
      </c>
      <c r="L16" s="3">
        <f t="shared" si="5"/>
        <v>110.25</v>
      </c>
      <c r="M16" s="3">
        <f t="shared" si="5"/>
        <v>110.25</v>
      </c>
      <c r="N16" s="6">
        <f t="shared" si="2"/>
        <v>1323</v>
      </c>
    </row>
    <row r="17" spans="1:14" x14ac:dyDescent="0.75">
      <c r="A17" s="4" t="s">
        <v>9</v>
      </c>
      <c r="B17" s="3">
        <f>('Budget Year 3'!M17)*(1+$G$1)</f>
        <v>110.25</v>
      </c>
      <c r="C17" s="3">
        <f t="shared" si="5"/>
        <v>110.25</v>
      </c>
      <c r="D17" s="3">
        <f t="shared" si="5"/>
        <v>110.25</v>
      </c>
      <c r="E17" s="3">
        <f t="shared" si="5"/>
        <v>110.25</v>
      </c>
      <c r="F17" s="3">
        <f t="shared" si="5"/>
        <v>110.25</v>
      </c>
      <c r="G17" s="3">
        <f t="shared" si="5"/>
        <v>110.25</v>
      </c>
      <c r="H17" s="3">
        <f t="shared" si="5"/>
        <v>110.25</v>
      </c>
      <c r="I17" s="3">
        <f t="shared" si="5"/>
        <v>110.25</v>
      </c>
      <c r="J17" s="3">
        <f t="shared" si="5"/>
        <v>110.25</v>
      </c>
      <c r="K17" s="3">
        <f t="shared" si="5"/>
        <v>110.25</v>
      </c>
      <c r="L17" s="3">
        <f t="shared" si="5"/>
        <v>110.25</v>
      </c>
      <c r="M17" s="3">
        <f t="shared" si="5"/>
        <v>110.25</v>
      </c>
      <c r="N17" s="6">
        <f t="shared" si="2"/>
        <v>1323</v>
      </c>
    </row>
    <row r="18" spans="1:14" ht="15.5" thickBot="1" x14ac:dyDescent="0.9">
      <c r="A18" s="32" t="s">
        <v>10</v>
      </c>
      <c r="B18" s="26">
        <f>('Budget Year 3'!M18)*(1+$G$1)</f>
        <v>-55.125</v>
      </c>
      <c r="C18" s="26">
        <f t="shared" si="5"/>
        <v>-55.125</v>
      </c>
      <c r="D18" s="26">
        <f t="shared" si="5"/>
        <v>-55.125</v>
      </c>
      <c r="E18" s="26">
        <f t="shared" si="5"/>
        <v>-55.125</v>
      </c>
      <c r="F18" s="26">
        <f t="shared" si="5"/>
        <v>-55.125</v>
      </c>
      <c r="G18" s="26">
        <f t="shared" si="5"/>
        <v>-55.125</v>
      </c>
      <c r="H18" s="26">
        <f t="shared" si="5"/>
        <v>-55.125</v>
      </c>
      <c r="I18" s="26">
        <f t="shared" si="5"/>
        <v>-55.125</v>
      </c>
      <c r="J18" s="26">
        <f t="shared" si="5"/>
        <v>-55.125</v>
      </c>
      <c r="K18" s="26">
        <f t="shared" si="5"/>
        <v>-55.125</v>
      </c>
      <c r="L18" s="26">
        <f t="shared" si="5"/>
        <v>-55.125</v>
      </c>
      <c r="M18" s="26">
        <f t="shared" si="5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40494.824999999997</v>
      </c>
      <c r="C20" s="18">
        <f t="shared" ref="C20:N20" si="6">SUM(C5:C19)</f>
        <v>40494.824999999997</v>
      </c>
      <c r="D20" s="18">
        <f t="shared" si="6"/>
        <v>40494.824999999997</v>
      </c>
      <c r="E20" s="18">
        <f t="shared" si="6"/>
        <v>40494.824999999997</v>
      </c>
      <c r="F20" s="18">
        <f t="shared" si="6"/>
        <v>40494.824999999997</v>
      </c>
      <c r="G20" s="18">
        <f t="shared" si="6"/>
        <v>40494.824999999997</v>
      </c>
      <c r="H20" s="18">
        <f t="shared" si="6"/>
        <v>40494.824999999997</v>
      </c>
      <c r="I20" s="18">
        <f t="shared" si="6"/>
        <v>40494.824999999997</v>
      </c>
      <c r="J20" s="18">
        <f t="shared" si="6"/>
        <v>40494.824999999997</v>
      </c>
      <c r="K20" s="18">
        <f t="shared" si="6"/>
        <v>40494.824999999997</v>
      </c>
      <c r="L20" s="18">
        <f t="shared" si="6"/>
        <v>40494.824999999997</v>
      </c>
      <c r="M20" s="18">
        <f t="shared" si="6"/>
        <v>40494.824999999997</v>
      </c>
      <c r="N20" s="19">
        <f t="shared" si="6"/>
        <v>485937.9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79</v>
      </c>
      <c r="C22" s="28" t="s">
        <v>80</v>
      </c>
      <c r="D22" s="28" t="s">
        <v>81</v>
      </c>
      <c r="E22" s="28" t="s">
        <v>82</v>
      </c>
      <c r="F22" s="28" t="s">
        <v>83</v>
      </c>
      <c r="G22" s="28" t="s">
        <v>84</v>
      </c>
      <c r="H22" s="28" t="s">
        <v>85</v>
      </c>
      <c r="I22" s="28" t="s">
        <v>86</v>
      </c>
      <c r="J22" s="28" t="s">
        <v>87</v>
      </c>
      <c r="K22" s="28" t="s">
        <v>88</v>
      </c>
      <c r="L22" s="28" t="s">
        <v>90</v>
      </c>
      <c r="M22" s="29" t="s">
        <v>89</v>
      </c>
      <c r="N22" s="30" t="s">
        <v>47</v>
      </c>
    </row>
    <row r="23" spans="1:14" x14ac:dyDescent="0.75">
      <c r="A23" s="4" t="s">
        <v>13</v>
      </c>
      <c r="B23" s="3">
        <f>('Budget Year 3'!M23)*(1+$J$1)</f>
        <v>3278.1810000000005</v>
      </c>
      <c r="C23" s="3">
        <f>+$B23</f>
        <v>3278.1810000000005</v>
      </c>
      <c r="D23" s="3">
        <f t="shared" ref="D23:M38" si="7">+$B23</f>
        <v>3278.1810000000005</v>
      </c>
      <c r="E23" s="3">
        <f t="shared" si="7"/>
        <v>3278.1810000000005</v>
      </c>
      <c r="F23" s="3">
        <f t="shared" si="7"/>
        <v>3278.1810000000005</v>
      </c>
      <c r="G23" s="3">
        <f t="shared" si="7"/>
        <v>3278.1810000000005</v>
      </c>
      <c r="H23" s="3">
        <f t="shared" si="7"/>
        <v>3278.1810000000005</v>
      </c>
      <c r="I23" s="3">
        <f t="shared" si="7"/>
        <v>3278.1810000000005</v>
      </c>
      <c r="J23" s="3">
        <f t="shared" si="7"/>
        <v>3278.1810000000005</v>
      </c>
      <c r="K23" s="3">
        <f t="shared" si="7"/>
        <v>3278.1810000000005</v>
      </c>
      <c r="L23" s="3">
        <f t="shared" si="7"/>
        <v>3278.1810000000005</v>
      </c>
      <c r="M23" s="3">
        <f t="shared" si="7"/>
        <v>3278.1810000000005</v>
      </c>
      <c r="N23" s="6">
        <f>SUM(B23:M23)</f>
        <v>39338.172000000006</v>
      </c>
    </row>
    <row r="24" spans="1:14" x14ac:dyDescent="0.75">
      <c r="A24" s="4" t="s">
        <v>14</v>
      </c>
      <c r="B24" s="3">
        <f>('Budget Year 3'!M24)*(1+$J$1)</f>
        <v>92.881795000000011</v>
      </c>
      <c r="C24" s="3">
        <f t="shared" ref="C24:M39" si="8">+$B24</f>
        <v>92.881795000000011</v>
      </c>
      <c r="D24" s="3">
        <f t="shared" si="7"/>
        <v>92.881795000000011</v>
      </c>
      <c r="E24" s="3">
        <f t="shared" si="7"/>
        <v>92.881795000000011</v>
      </c>
      <c r="F24" s="3">
        <f t="shared" si="7"/>
        <v>92.881795000000011</v>
      </c>
      <c r="G24" s="3">
        <f t="shared" si="7"/>
        <v>92.881795000000011</v>
      </c>
      <c r="H24" s="3">
        <f t="shared" si="7"/>
        <v>92.881795000000011</v>
      </c>
      <c r="I24" s="3">
        <f t="shared" si="7"/>
        <v>92.881795000000011</v>
      </c>
      <c r="J24" s="3">
        <f t="shared" si="7"/>
        <v>92.881795000000011</v>
      </c>
      <c r="K24" s="3">
        <f t="shared" si="7"/>
        <v>92.881795000000011</v>
      </c>
      <c r="L24" s="3">
        <f t="shared" si="7"/>
        <v>92.881795000000011</v>
      </c>
      <c r="M24" s="3">
        <f t="shared" si="7"/>
        <v>92.881795000000011</v>
      </c>
      <c r="N24" s="6">
        <f t="shared" ref="N24:N42" si="9">SUM(B24:M24)</f>
        <v>1114.5815400000001</v>
      </c>
    </row>
    <row r="25" spans="1:14" x14ac:dyDescent="0.75">
      <c r="A25" s="4" t="s">
        <v>15</v>
      </c>
      <c r="B25" s="3">
        <f>('Budget Year 3'!M25)*(1+$J$1)</f>
        <v>677.49074000000007</v>
      </c>
      <c r="C25" s="3">
        <f t="shared" si="8"/>
        <v>677.49074000000007</v>
      </c>
      <c r="D25" s="3">
        <f t="shared" si="7"/>
        <v>677.49074000000007</v>
      </c>
      <c r="E25" s="3">
        <f t="shared" si="7"/>
        <v>677.49074000000007</v>
      </c>
      <c r="F25" s="3">
        <f t="shared" si="7"/>
        <v>677.49074000000007</v>
      </c>
      <c r="G25" s="3">
        <f t="shared" si="7"/>
        <v>677.49074000000007</v>
      </c>
      <c r="H25" s="3">
        <f t="shared" si="7"/>
        <v>677.49074000000007</v>
      </c>
      <c r="I25" s="3">
        <f t="shared" si="7"/>
        <v>677.49074000000007</v>
      </c>
      <c r="J25" s="3">
        <f t="shared" si="7"/>
        <v>677.49074000000007</v>
      </c>
      <c r="K25" s="3">
        <f t="shared" si="7"/>
        <v>677.49074000000007</v>
      </c>
      <c r="L25" s="3">
        <f t="shared" si="7"/>
        <v>677.49074000000007</v>
      </c>
      <c r="M25" s="3">
        <f t="shared" si="7"/>
        <v>677.49074000000007</v>
      </c>
      <c r="N25" s="6">
        <f t="shared" si="9"/>
        <v>8129.8888800000013</v>
      </c>
    </row>
    <row r="26" spans="1:14" x14ac:dyDescent="0.75">
      <c r="A26" s="4" t="s">
        <v>16</v>
      </c>
      <c r="B26" s="3">
        <f>('Budget Year 3'!M26)*(1+$J$1)</f>
        <v>109.2727</v>
      </c>
      <c r="C26" s="3">
        <f t="shared" si="8"/>
        <v>109.2727</v>
      </c>
      <c r="D26" s="3">
        <f t="shared" si="7"/>
        <v>109.2727</v>
      </c>
      <c r="E26" s="3">
        <f t="shared" si="7"/>
        <v>109.2727</v>
      </c>
      <c r="F26" s="3">
        <f t="shared" si="7"/>
        <v>109.2727</v>
      </c>
      <c r="G26" s="3">
        <f t="shared" si="7"/>
        <v>109.2727</v>
      </c>
      <c r="H26" s="3">
        <f t="shared" si="7"/>
        <v>109.2727</v>
      </c>
      <c r="I26" s="3">
        <f t="shared" si="7"/>
        <v>109.2727</v>
      </c>
      <c r="J26" s="3">
        <f t="shared" si="7"/>
        <v>109.2727</v>
      </c>
      <c r="K26" s="3">
        <f t="shared" si="7"/>
        <v>109.2727</v>
      </c>
      <c r="L26" s="3">
        <f t="shared" si="7"/>
        <v>109.2727</v>
      </c>
      <c r="M26" s="3">
        <f t="shared" si="7"/>
        <v>109.2727</v>
      </c>
      <c r="N26" s="6">
        <f t="shared" si="9"/>
        <v>1311.2724000000001</v>
      </c>
    </row>
    <row r="27" spans="1:14" x14ac:dyDescent="0.75">
      <c r="A27" s="4" t="s">
        <v>17</v>
      </c>
      <c r="B27" s="3">
        <f>('Budget Year 3'!M27)*(1+$J$1)</f>
        <v>928.81795</v>
      </c>
      <c r="C27" s="3">
        <f t="shared" si="8"/>
        <v>928.81795</v>
      </c>
      <c r="D27" s="3">
        <f t="shared" si="7"/>
        <v>928.81795</v>
      </c>
      <c r="E27" s="3">
        <f t="shared" si="7"/>
        <v>928.81795</v>
      </c>
      <c r="F27" s="3">
        <f t="shared" si="7"/>
        <v>928.81795</v>
      </c>
      <c r="G27" s="3">
        <f t="shared" si="7"/>
        <v>928.81795</v>
      </c>
      <c r="H27" s="3">
        <f t="shared" si="7"/>
        <v>928.81795</v>
      </c>
      <c r="I27" s="3">
        <f t="shared" si="7"/>
        <v>928.81795</v>
      </c>
      <c r="J27" s="3">
        <f t="shared" si="7"/>
        <v>928.81795</v>
      </c>
      <c r="K27" s="3">
        <f t="shared" si="7"/>
        <v>928.81795</v>
      </c>
      <c r="L27" s="3">
        <f t="shared" si="7"/>
        <v>928.81795</v>
      </c>
      <c r="M27" s="3">
        <f t="shared" si="7"/>
        <v>928.81795</v>
      </c>
      <c r="N27" s="6">
        <f t="shared" si="9"/>
        <v>11145.815400000001</v>
      </c>
    </row>
    <row r="28" spans="1:14" x14ac:dyDescent="0.75">
      <c r="A28" s="4" t="s">
        <v>18</v>
      </c>
      <c r="B28" s="3">
        <f>('Budget Year 3'!M28)*(1+$J$1)</f>
        <v>196.69086000000001</v>
      </c>
      <c r="C28" s="3">
        <f t="shared" si="8"/>
        <v>196.69086000000001</v>
      </c>
      <c r="D28" s="3">
        <f t="shared" si="7"/>
        <v>196.69086000000001</v>
      </c>
      <c r="E28" s="3">
        <f t="shared" si="7"/>
        <v>196.69086000000001</v>
      </c>
      <c r="F28" s="3">
        <f t="shared" si="7"/>
        <v>196.69086000000001</v>
      </c>
      <c r="G28" s="3">
        <f t="shared" si="7"/>
        <v>196.69086000000001</v>
      </c>
      <c r="H28" s="3">
        <f t="shared" si="7"/>
        <v>196.69086000000001</v>
      </c>
      <c r="I28" s="3">
        <f t="shared" si="7"/>
        <v>196.69086000000001</v>
      </c>
      <c r="J28" s="3">
        <f t="shared" si="7"/>
        <v>196.69086000000001</v>
      </c>
      <c r="K28" s="3">
        <f t="shared" si="7"/>
        <v>196.69086000000001</v>
      </c>
      <c r="L28" s="3">
        <f t="shared" si="7"/>
        <v>196.69086000000001</v>
      </c>
      <c r="M28" s="3">
        <f t="shared" si="7"/>
        <v>196.69086000000001</v>
      </c>
      <c r="N28" s="6">
        <f t="shared" si="9"/>
        <v>2360.2903200000001</v>
      </c>
    </row>
    <row r="29" spans="1:14" x14ac:dyDescent="0.75">
      <c r="A29" s="4" t="s">
        <v>19</v>
      </c>
      <c r="B29" s="3">
        <f>('Budget Year 3'!M29)*(1+$J$1)</f>
        <v>852.32705999999996</v>
      </c>
      <c r="C29" s="3">
        <f t="shared" si="8"/>
        <v>852.32705999999996</v>
      </c>
      <c r="D29" s="3">
        <f t="shared" si="7"/>
        <v>852.32705999999996</v>
      </c>
      <c r="E29" s="3">
        <f t="shared" si="7"/>
        <v>852.32705999999996</v>
      </c>
      <c r="F29" s="3">
        <f t="shared" si="7"/>
        <v>852.32705999999996</v>
      </c>
      <c r="G29" s="3">
        <f t="shared" si="7"/>
        <v>852.32705999999996</v>
      </c>
      <c r="H29" s="3">
        <f t="shared" si="7"/>
        <v>852.32705999999996</v>
      </c>
      <c r="I29" s="3">
        <f t="shared" si="7"/>
        <v>852.32705999999996</v>
      </c>
      <c r="J29" s="3">
        <f t="shared" si="7"/>
        <v>852.32705999999996</v>
      </c>
      <c r="K29" s="3">
        <f t="shared" si="7"/>
        <v>852.32705999999996</v>
      </c>
      <c r="L29" s="3">
        <f t="shared" si="7"/>
        <v>852.32705999999996</v>
      </c>
      <c r="M29" s="3">
        <f t="shared" si="7"/>
        <v>852.32705999999996</v>
      </c>
      <c r="N29" s="6">
        <f t="shared" si="9"/>
        <v>10227.924719999997</v>
      </c>
    </row>
    <row r="30" spans="1:14" x14ac:dyDescent="0.75">
      <c r="A30" s="4" t="s">
        <v>20</v>
      </c>
      <c r="B30" s="3">
        <f>('Budget Year 3'!M30)*(1+$J$1)</f>
        <v>743.05436000000009</v>
      </c>
      <c r="C30" s="3">
        <f t="shared" si="8"/>
        <v>743.05436000000009</v>
      </c>
      <c r="D30" s="3">
        <f t="shared" si="7"/>
        <v>743.05436000000009</v>
      </c>
      <c r="E30" s="3">
        <f t="shared" si="7"/>
        <v>743.05436000000009</v>
      </c>
      <c r="F30" s="3">
        <f t="shared" si="7"/>
        <v>743.05436000000009</v>
      </c>
      <c r="G30" s="3">
        <f t="shared" si="7"/>
        <v>743.05436000000009</v>
      </c>
      <c r="H30" s="3">
        <f t="shared" si="7"/>
        <v>743.05436000000009</v>
      </c>
      <c r="I30" s="3">
        <f t="shared" si="7"/>
        <v>743.05436000000009</v>
      </c>
      <c r="J30" s="3">
        <f t="shared" si="7"/>
        <v>743.05436000000009</v>
      </c>
      <c r="K30" s="3">
        <f t="shared" si="7"/>
        <v>743.05436000000009</v>
      </c>
      <c r="L30" s="3">
        <f t="shared" si="7"/>
        <v>743.05436000000009</v>
      </c>
      <c r="M30" s="3">
        <f t="shared" si="7"/>
        <v>743.05436000000009</v>
      </c>
      <c r="N30" s="6">
        <f t="shared" si="9"/>
        <v>8916.6523200000011</v>
      </c>
    </row>
    <row r="31" spans="1:14" x14ac:dyDescent="0.75">
      <c r="A31" s="4" t="s">
        <v>21</v>
      </c>
      <c r="B31" s="3">
        <f>('Budget Year 3'!M31)*(1+$J$1)</f>
        <v>163.90905000000001</v>
      </c>
      <c r="C31" s="3">
        <f t="shared" si="8"/>
        <v>163.90905000000001</v>
      </c>
      <c r="D31" s="3">
        <f t="shared" si="7"/>
        <v>163.90905000000001</v>
      </c>
      <c r="E31" s="3">
        <f t="shared" si="7"/>
        <v>163.90905000000001</v>
      </c>
      <c r="F31" s="3">
        <f t="shared" si="7"/>
        <v>163.90905000000001</v>
      </c>
      <c r="G31" s="3">
        <f t="shared" si="7"/>
        <v>163.90905000000001</v>
      </c>
      <c r="H31" s="3">
        <f t="shared" si="7"/>
        <v>163.90905000000001</v>
      </c>
      <c r="I31" s="3">
        <f t="shared" si="7"/>
        <v>163.90905000000001</v>
      </c>
      <c r="J31" s="3">
        <f t="shared" si="7"/>
        <v>163.90905000000001</v>
      </c>
      <c r="K31" s="3">
        <f t="shared" si="7"/>
        <v>163.90905000000001</v>
      </c>
      <c r="L31" s="3">
        <f t="shared" si="7"/>
        <v>163.90905000000001</v>
      </c>
      <c r="M31" s="3">
        <f t="shared" si="7"/>
        <v>163.90905000000001</v>
      </c>
      <c r="N31" s="6">
        <f t="shared" si="9"/>
        <v>1966.9086</v>
      </c>
    </row>
    <row r="32" spans="1:14" x14ac:dyDescent="0.75">
      <c r="A32" s="4" t="s">
        <v>46</v>
      </c>
      <c r="B32" s="3">
        <f>('Budget Year 3'!M32)*(1+$J$1)</f>
        <v>415.23626000000007</v>
      </c>
      <c r="C32" s="3">
        <f t="shared" si="8"/>
        <v>415.23626000000007</v>
      </c>
      <c r="D32" s="3">
        <f t="shared" si="7"/>
        <v>415.23626000000007</v>
      </c>
      <c r="E32" s="3">
        <f t="shared" si="7"/>
        <v>415.23626000000007</v>
      </c>
      <c r="F32" s="3">
        <f t="shared" si="7"/>
        <v>415.23626000000007</v>
      </c>
      <c r="G32" s="3">
        <f t="shared" si="7"/>
        <v>415.23626000000007</v>
      </c>
      <c r="H32" s="3">
        <f t="shared" si="7"/>
        <v>415.23626000000007</v>
      </c>
      <c r="I32" s="3">
        <f t="shared" si="7"/>
        <v>415.23626000000007</v>
      </c>
      <c r="J32" s="3">
        <f t="shared" si="7"/>
        <v>415.23626000000007</v>
      </c>
      <c r="K32" s="3">
        <f t="shared" si="7"/>
        <v>415.23626000000007</v>
      </c>
      <c r="L32" s="3">
        <f t="shared" si="7"/>
        <v>415.23626000000007</v>
      </c>
      <c r="M32" s="3">
        <f t="shared" si="7"/>
        <v>415.23626000000007</v>
      </c>
      <c r="N32" s="6">
        <f t="shared" si="9"/>
        <v>4982.8351199999997</v>
      </c>
    </row>
    <row r="33" spans="1:14" x14ac:dyDescent="0.75">
      <c r="A33" s="4" t="s">
        <v>22</v>
      </c>
      <c r="B33" s="3">
        <f>('Budget Year 3'!M33)*(1+$J$1)</f>
        <v>1311.2724000000001</v>
      </c>
      <c r="C33" s="3">
        <f t="shared" si="8"/>
        <v>1311.2724000000001</v>
      </c>
      <c r="D33" s="3">
        <f t="shared" si="7"/>
        <v>1311.2724000000001</v>
      </c>
      <c r="E33" s="3">
        <f t="shared" si="7"/>
        <v>1311.2724000000001</v>
      </c>
      <c r="F33" s="3">
        <f t="shared" si="7"/>
        <v>1311.2724000000001</v>
      </c>
      <c r="G33" s="3">
        <f t="shared" si="7"/>
        <v>1311.2724000000001</v>
      </c>
      <c r="H33" s="3">
        <f t="shared" si="7"/>
        <v>1311.2724000000001</v>
      </c>
      <c r="I33" s="3">
        <f t="shared" si="7"/>
        <v>1311.2724000000001</v>
      </c>
      <c r="J33" s="3">
        <f t="shared" si="7"/>
        <v>1311.2724000000001</v>
      </c>
      <c r="K33" s="3">
        <f t="shared" si="7"/>
        <v>1311.2724000000001</v>
      </c>
      <c r="L33" s="3">
        <f t="shared" si="7"/>
        <v>1311.2724000000001</v>
      </c>
      <c r="M33" s="3">
        <f t="shared" si="7"/>
        <v>1311.2724000000001</v>
      </c>
      <c r="N33" s="6">
        <f t="shared" si="9"/>
        <v>15735.2688</v>
      </c>
    </row>
    <row r="34" spans="1:14" x14ac:dyDescent="0.75">
      <c r="A34" s="4" t="s">
        <v>23</v>
      </c>
      <c r="B34" s="3">
        <f>('Budget Year 3'!M34)*(1+$J$1)</f>
        <v>491.72715000000005</v>
      </c>
      <c r="C34" s="3">
        <f t="shared" si="8"/>
        <v>491.72715000000005</v>
      </c>
      <c r="D34" s="3">
        <f t="shared" si="7"/>
        <v>491.72715000000005</v>
      </c>
      <c r="E34" s="3">
        <f t="shared" si="7"/>
        <v>491.72715000000005</v>
      </c>
      <c r="F34" s="3">
        <f t="shared" si="7"/>
        <v>491.72715000000005</v>
      </c>
      <c r="G34" s="3">
        <f t="shared" si="7"/>
        <v>491.72715000000005</v>
      </c>
      <c r="H34" s="3">
        <f t="shared" si="7"/>
        <v>491.72715000000005</v>
      </c>
      <c r="I34" s="3">
        <f t="shared" si="7"/>
        <v>491.72715000000005</v>
      </c>
      <c r="J34" s="3">
        <f t="shared" si="7"/>
        <v>491.72715000000005</v>
      </c>
      <c r="K34" s="3">
        <f t="shared" si="7"/>
        <v>491.72715000000005</v>
      </c>
      <c r="L34" s="3">
        <f t="shared" si="7"/>
        <v>491.72715000000005</v>
      </c>
      <c r="M34" s="3">
        <f t="shared" si="7"/>
        <v>491.72715000000005</v>
      </c>
      <c r="N34" s="6">
        <f t="shared" si="9"/>
        <v>5900.7258000000002</v>
      </c>
    </row>
    <row r="35" spans="1:14" x14ac:dyDescent="0.75">
      <c r="A35" s="4" t="s">
        <v>24</v>
      </c>
      <c r="B35" s="3">
        <f>('Budget Year 3'!M35)*(1+$J$1)</f>
        <v>415.23626000000007</v>
      </c>
      <c r="C35" s="3">
        <f t="shared" si="8"/>
        <v>415.23626000000007</v>
      </c>
      <c r="D35" s="3">
        <f t="shared" si="7"/>
        <v>415.23626000000007</v>
      </c>
      <c r="E35" s="3">
        <f t="shared" si="7"/>
        <v>415.23626000000007</v>
      </c>
      <c r="F35" s="3">
        <f t="shared" si="7"/>
        <v>415.23626000000007</v>
      </c>
      <c r="G35" s="3">
        <f t="shared" si="7"/>
        <v>415.23626000000007</v>
      </c>
      <c r="H35" s="3">
        <f t="shared" si="7"/>
        <v>415.23626000000007</v>
      </c>
      <c r="I35" s="3">
        <f t="shared" si="7"/>
        <v>415.23626000000007</v>
      </c>
      <c r="J35" s="3">
        <f t="shared" si="7"/>
        <v>415.23626000000007</v>
      </c>
      <c r="K35" s="3">
        <f t="shared" si="7"/>
        <v>415.23626000000007</v>
      </c>
      <c r="L35" s="3">
        <f t="shared" si="7"/>
        <v>415.23626000000007</v>
      </c>
      <c r="M35" s="3">
        <f t="shared" si="7"/>
        <v>415.23626000000007</v>
      </c>
      <c r="N35" s="6">
        <f t="shared" si="9"/>
        <v>4982.8351199999997</v>
      </c>
    </row>
    <row r="36" spans="1:14" x14ac:dyDescent="0.75">
      <c r="A36" s="4" t="s">
        <v>25</v>
      </c>
      <c r="B36" s="3">
        <f>('Budget Year 3'!M36)*(1+$J$1)</f>
        <v>163.90905000000001</v>
      </c>
      <c r="C36" s="3">
        <f t="shared" si="8"/>
        <v>163.90905000000001</v>
      </c>
      <c r="D36" s="3">
        <f t="shared" si="7"/>
        <v>163.90905000000001</v>
      </c>
      <c r="E36" s="3">
        <f t="shared" si="7"/>
        <v>163.90905000000001</v>
      </c>
      <c r="F36" s="3">
        <f t="shared" si="7"/>
        <v>163.90905000000001</v>
      </c>
      <c r="G36" s="3">
        <f t="shared" si="7"/>
        <v>163.90905000000001</v>
      </c>
      <c r="H36" s="3">
        <f t="shared" si="7"/>
        <v>163.90905000000001</v>
      </c>
      <c r="I36" s="3">
        <f t="shared" si="7"/>
        <v>163.90905000000001</v>
      </c>
      <c r="J36" s="3">
        <f t="shared" si="7"/>
        <v>163.90905000000001</v>
      </c>
      <c r="K36" s="3">
        <f t="shared" si="7"/>
        <v>163.90905000000001</v>
      </c>
      <c r="L36" s="3">
        <f t="shared" si="7"/>
        <v>163.90905000000001</v>
      </c>
      <c r="M36" s="3">
        <f t="shared" si="7"/>
        <v>163.90905000000001</v>
      </c>
      <c r="N36" s="6">
        <f t="shared" si="9"/>
        <v>1966.9086</v>
      </c>
    </row>
    <row r="37" spans="1:14" x14ac:dyDescent="0.75">
      <c r="A37" s="4" t="s">
        <v>26</v>
      </c>
      <c r="B37" s="3">
        <f>('Budget Year 3'!M37)*(1+$J$1)</f>
        <v>109.2727</v>
      </c>
      <c r="C37" s="3">
        <f t="shared" si="8"/>
        <v>109.2727</v>
      </c>
      <c r="D37" s="3">
        <f t="shared" si="7"/>
        <v>109.2727</v>
      </c>
      <c r="E37" s="3">
        <f t="shared" si="7"/>
        <v>109.2727</v>
      </c>
      <c r="F37" s="3">
        <f t="shared" si="7"/>
        <v>109.2727</v>
      </c>
      <c r="G37" s="3">
        <f t="shared" si="7"/>
        <v>109.2727</v>
      </c>
      <c r="H37" s="3">
        <f t="shared" si="7"/>
        <v>109.2727</v>
      </c>
      <c r="I37" s="3">
        <f t="shared" si="7"/>
        <v>109.2727</v>
      </c>
      <c r="J37" s="3">
        <f t="shared" si="7"/>
        <v>109.2727</v>
      </c>
      <c r="K37" s="3">
        <f t="shared" si="7"/>
        <v>109.2727</v>
      </c>
      <c r="L37" s="3">
        <f t="shared" si="7"/>
        <v>109.2727</v>
      </c>
      <c r="M37" s="3">
        <f t="shared" si="7"/>
        <v>109.2727</v>
      </c>
      <c r="N37" s="6">
        <f t="shared" si="9"/>
        <v>1311.2724000000001</v>
      </c>
    </row>
    <row r="38" spans="1:14" x14ac:dyDescent="0.75">
      <c r="A38" s="4" t="s">
        <v>27</v>
      </c>
      <c r="B38" s="3">
        <f>('Budget Year 3'!M38)*(1+$J$1)</f>
        <v>819.54525000000012</v>
      </c>
      <c r="C38" s="3">
        <f t="shared" si="8"/>
        <v>819.54525000000012</v>
      </c>
      <c r="D38" s="3">
        <f t="shared" si="7"/>
        <v>819.54525000000012</v>
      </c>
      <c r="E38" s="3">
        <f t="shared" si="7"/>
        <v>819.54525000000012</v>
      </c>
      <c r="F38" s="3">
        <f t="shared" si="7"/>
        <v>819.54525000000012</v>
      </c>
      <c r="G38" s="3">
        <f t="shared" si="7"/>
        <v>819.54525000000012</v>
      </c>
      <c r="H38" s="3">
        <f t="shared" si="7"/>
        <v>819.54525000000012</v>
      </c>
      <c r="I38" s="3">
        <f t="shared" si="7"/>
        <v>819.54525000000012</v>
      </c>
      <c r="J38" s="3">
        <f t="shared" si="7"/>
        <v>819.54525000000012</v>
      </c>
      <c r="K38" s="3">
        <f t="shared" si="7"/>
        <v>819.54525000000012</v>
      </c>
      <c r="L38" s="3">
        <f t="shared" si="7"/>
        <v>819.54525000000012</v>
      </c>
      <c r="M38" s="3">
        <f t="shared" si="7"/>
        <v>819.54525000000012</v>
      </c>
      <c r="N38" s="6">
        <f t="shared" si="9"/>
        <v>9834.5430000000015</v>
      </c>
    </row>
    <row r="39" spans="1:14" x14ac:dyDescent="0.75">
      <c r="A39" s="4" t="s">
        <v>28</v>
      </c>
      <c r="B39" s="3">
        <f>('Budget Year 3'!M39)*(1+$J$1)</f>
        <v>131.12724</v>
      </c>
      <c r="C39" s="3">
        <f t="shared" si="8"/>
        <v>131.12724</v>
      </c>
      <c r="D39" s="3">
        <f t="shared" si="8"/>
        <v>131.12724</v>
      </c>
      <c r="E39" s="3">
        <f t="shared" si="8"/>
        <v>131.12724</v>
      </c>
      <c r="F39" s="3">
        <f t="shared" si="8"/>
        <v>131.12724</v>
      </c>
      <c r="G39" s="3">
        <f t="shared" si="8"/>
        <v>131.12724</v>
      </c>
      <c r="H39" s="3">
        <f t="shared" si="8"/>
        <v>131.12724</v>
      </c>
      <c r="I39" s="3">
        <f t="shared" si="8"/>
        <v>131.12724</v>
      </c>
      <c r="J39" s="3">
        <f t="shared" si="8"/>
        <v>131.12724</v>
      </c>
      <c r="K39" s="3">
        <f t="shared" si="8"/>
        <v>131.12724</v>
      </c>
      <c r="L39" s="3">
        <f t="shared" si="8"/>
        <v>131.12724</v>
      </c>
      <c r="M39" s="3">
        <f t="shared" si="8"/>
        <v>131.12724</v>
      </c>
      <c r="N39" s="6">
        <f t="shared" si="9"/>
        <v>1573.5268800000001</v>
      </c>
    </row>
    <row r="40" spans="1:14" x14ac:dyDescent="0.75">
      <c r="A40" s="4" t="s">
        <v>29</v>
      </c>
      <c r="B40" s="3">
        <f>('Budget Year 3'!M40)*(1+$J$1)</f>
        <v>93.974521999999993</v>
      </c>
      <c r="C40" s="3">
        <f t="shared" ref="C40:M42" si="10">+$B40</f>
        <v>93.974521999999993</v>
      </c>
      <c r="D40" s="3">
        <f t="shared" si="10"/>
        <v>93.974521999999993</v>
      </c>
      <c r="E40" s="3">
        <f t="shared" si="10"/>
        <v>93.974521999999993</v>
      </c>
      <c r="F40" s="3">
        <f t="shared" si="10"/>
        <v>93.974521999999993</v>
      </c>
      <c r="G40" s="3">
        <f t="shared" si="10"/>
        <v>93.974521999999993</v>
      </c>
      <c r="H40" s="3">
        <f t="shared" si="10"/>
        <v>93.974521999999993</v>
      </c>
      <c r="I40" s="3">
        <f t="shared" si="10"/>
        <v>93.974521999999993</v>
      </c>
      <c r="J40" s="3">
        <f t="shared" si="10"/>
        <v>93.974521999999993</v>
      </c>
      <c r="K40" s="3">
        <f t="shared" si="10"/>
        <v>93.974521999999993</v>
      </c>
      <c r="L40" s="3">
        <f t="shared" si="10"/>
        <v>93.974521999999993</v>
      </c>
      <c r="M40" s="3">
        <f t="shared" si="10"/>
        <v>93.974521999999993</v>
      </c>
      <c r="N40" s="6">
        <f t="shared" si="9"/>
        <v>1127.694264</v>
      </c>
    </row>
    <row r="41" spans="1:14" x14ac:dyDescent="0.75">
      <c r="A41" s="4" t="s">
        <v>30</v>
      </c>
      <c r="B41" s="3">
        <f>('Budget Year 3'!M41)*(1+$J$1)</f>
        <v>59.007258000000014</v>
      </c>
      <c r="C41" s="3">
        <f t="shared" si="10"/>
        <v>59.007258000000014</v>
      </c>
      <c r="D41" s="3">
        <f t="shared" si="10"/>
        <v>59.007258000000014</v>
      </c>
      <c r="E41" s="3">
        <f t="shared" si="10"/>
        <v>59.007258000000014</v>
      </c>
      <c r="F41" s="3">
        <f t="shared" si="10"/>
        <v>59.007258000000014</v>
      </c>
      <c r="G41" s="3">
        <f t="shared" si="10"/>
        <v>59.007258000000014</v>
      </c>
      <c r="H41" s="3">
        <f t="shared" si="10"/>
        <v>59.007258000000014</v>
      </c>
      <c r="I41" s="3">
        <f t="shared" si="10"/>
        <v>59.007258000000014</v>
      </c>
      <c r="J41" s="3">
        <f t="shared" si="10"/>
        <v>59.007258000000014</v>
      </c>
      <c r="K41" s="3">
        <f t="shared" si="10"/>
        <v>59.007258000000014</v>
      </c>
      <c r="L41" s="3">
        <f t="shared" si="10"/>
        <v>59.007258000000014</v>
      </c>
      <c r="M41" s="3">
        <f t="shared" si="10"/>
        <v>59.007258000000014</v>
      </c>
      <c r="N41" s="6">
        <f t="shared" si="9"/>
        <v>708.08709600000009</v>
      </c>
    </row>
    <row r="42" spans="1:14" x14ac:dyDescent="0.75">
      <c r="A42" s="4" t="s">
        <v>31</v>
      </c>
      <c r="B42" s="3">
        <f>('Budget Year 3'!M42)*(1+$J$1)</f>
        <v>349.67264000000006</v>
      </c>
      <c r="C42" s="3">
        <f t="shared" si="10"/>
        <v>349.67264000000006</v>
      </c>
      <c r="D42" s="3">
        <f t="shared" si="10"/>
        <v>349.67264000000006</v>
      </c>
      <c r="E42" s="3">
        <f t="shared" si="10"/>
        <v>349.67264000000006</v>
      </c>
      <c r="F42" s="3">
        <f t="shared" si="10"/>
        <v>349.67264000000006</v>
      </c>
      <c r="G42" s="3">
        <f t="shared" si="10"/>
        <v>349.67264000000006</v>
      </c>
      <c r="H42" s="3">
        <f t="shared" si="10"/>
        <v>349.67264000000006</v>
      </c>
      <c r="I42" s="3">
        <f t="shared" si="10"/>
        <v>349.67264000000006</v>
      </c>
      <c r="J42" s="3">
        <f t="shared" si="10"/>
        <v>349.67264000000006</v>
      </c>
      <c r="K42" s="3">
        <f t="shared" si="10"/>
        <v>349.67264000000006</v>
      </c>
      <c r="L42" s="3">
        <f t="shared" si="10"/>
        <v>349.67264000000006</v>
      </c>
      <c r="M42" s="3">
        <f t="shared" si="10"/>
        <v>349.67264000000006</v>
      </c>
      <c r="N42" s="6">
        <f t="shared" si="9"/>
        <v>4196.0716800000018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11402.606245000003</v>
      </c>
      <c r="C44" s="13">
        <f t="shared" ref="C44:M44" si="11">SUM(C23:C43)</f>
        <v>11402.606245000003</v>
      </c>
      <c r="D44" s="13">
        <f t="shared" si="11"/>
        <v>11402.606245000003</v>
      </c>
      <c r="E44" s="13">
        <f t="shared" si="11"/>
        <v>11402.606245000003</v>
      </c>
      <c r="F44" s="13">
        <f t="shared" si="11"/>
        <v>11402.606245000003</v>
      </c>
      <c r="G44" s="13">
        <f t="shared" si="11"/>
        <v>11402.606245000003</v>
      </c>
      <c r="H44" s="13">
        <f t="shared" si="11"/>
        <v>11402.606245000003</v>
      </c>
      <c r="I44" s="13">
        <f t="shared" si="11"/>
        <v>11402.606245000003</v>
      </c>
      <c r="J44" s="13">
        <f t="shared" si="11"/>
        <v>11402.606245000003</v>
      </c>
      <c r="K44" s="13">
        <f t="shared" si="11"/>
        <v>11402.606245000003</v>
      </c>
      <c r="L44" s="13">
        <f t="shared" si="11"/>
        <v>11402.606245000003</v>
      </c>
      <c r="M44" s="13">
        <f t="shared" si="11"/>
        <v>11402.606245000003</v>
      </c>
      <c r="N44" s="19">
        <f>SUM(N23:N43)</f>
        <v>136831.27494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29092.218754999994</v>
      </c>
      <c r="C46" s="13">
        <f t="shared" ref="C46:N46" si="12">+C20-C44</f>
        <v>29092.218754999994</v>
      </c>
      <c r="D46" s="13">
        <f t="shared" si="12"/>
        <v>29092.218754999994</v>
      </c>
      <c r="E46" s="13">
        <f t="shared" si="12"/>
        <v>29092.218754999994</v>
      </c>
      <c r="F46" s="13">
        <f t="shared" si="12"/>
        <v>29092.218754999994</v>
      </c>
      <c r="G46" s="13">
        <f t="shared" si="12"/>
        <v>29092.218754999994</v>
      </c>
      <c r="H46" s="13">
        <f t="shared" si="12"/>
        <v>29092.218754999994</v>
      </c>
      <c r="I46" s="13">
        <f t="shared" si="12"/>
        <v>29092.218754999994</v>
      </c>
      <c r="J46" s="13">
        <f t="shared" si="12"/>
        <v>29092.218754999994</v>
      </c>
      <c r="K46" s="13">
        <f t="shared" si="12"/>
        <v>29092.218754999994</v>
      </c>
      <c r="L46" s="13">
        <f t="shared" si="12"/>
        <v>29092.218754999994</v>
      </c>
      <c r="M46" s="13">
        <f t="shared" si="12"/>
        <v>29092.218754999994</v>
      </c>
      <c r="N46" s="13">
        <f t="shared" si="12"/>
        <v>349106.62505999999</v>
      </c>
    </row>
    <row r="48" spans="1:14" x14ac:dyDescent="0.75">
      <c r="A48" s="4" t="s">
        <v>148</v>
      </c>
      <c r="B48" s="140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v>5000</v>
      </c>
    </row>
    <row r="49" spans="1:14" x14ac:dyDescent="0.75">
      <c r="A49" s="4" t="s">
        <v>149</v>
      </c>
      <c r="B49" s="140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ref="N49" si="13">SUM(B49:M49)</f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16562.773092896714</v>
      </c>
      <c r="C51" s="72">
        <f>+C46-(C48+C49)</f>
        <v>16562.773092896714</v>
      </c>
      <c r="D51" s="72">
        <f t="shared" ref="D51:M51" si="14">+D46-(D48+D49)</f>
        <v>16562.773092896714</v>
      </c>
      <c r="E51" s="72">
        <f t="shared" si="14"/>
        <v>16562.773092896714</v>
      </c>
      <c r="F51" s="72">
        <f t="shared" si="14"/>
        <v>16562.773092896714</v>
      </c>
      <c r="G51" s="72">
        <f t="shared" si="14"/>
        <v>16562.773092896714</v>
      </c>
      <c r="H51" s="72">
        <f t="shared" si="14"/>
        <v>16562.773092896714</v>
      </c>
      <c r="I51" s="72">
        <f t="shared" si="14"/>
        <v>16562.773092896714</v>
      </c>
      <c r="J51" s="72">
        <f t="shared" si="14"/>
        <v>16562.773092896714</v>
      </c>
      <c r="K51" s="72">
        <f t="shared" si="14"/>
        <v>16562.773092896714</v>
      </c>
      <c r="L51" s="72">
        <f t="shared" si="14"/>
        <v>16562.773092896714</v>
      </c>
      <c r="M51" s="72">
        <f t="shared" si="14"/>
        <v>16562.773092896714</v>
      </c>
      <c r="N51" s="90">
        <f t="shared" ref="N51:N53" si="15">SUM(B51:M51)</f>
        <v>198753.27711476051</v>
      </c>
    </row>
    <row r="52" spans="1:14" x14ac:dyDescent="0.75">
      <c r="A52" t="s">
        <v>154</v>
      </c>
      <c r="B52" s="85">
        <f>+'Budget Year 3'!M58</f>
        <v>109235.45816428172</v>
      </c>
      <c r="C52" s="85">
        <f>+B58</f>
        <v>115798.23125717844</v>
      </c>
      <c r="D52" s="85">
        <f t="shared" ref="D52:M52" si="16">+C58</f>
        <v>117361.00435007515</v>
      </c>
      <c r="E52" s="85">
        <f t="shared" si="16"/>
        <v>113923.77744297186</v>
      </c>
      <c r="F52" s="85">
        <f t="shared" si="16"/>
        <v>100486.55053586856</v>
      </c>
      <c r="G52" s="85">
        <f t="shared" si="16"/>
        <v>97049.323628765269</v>
      </c>
      <c r="H52" s="85">
        <f t="shared" si="16"/>
        <v>93612.096721661976</v>
      </c>
      <c r="I52" s="85">
        <f t="shared" si="16"/>
        <v>90174.869814558682</v>
      </c>
      <c r="J52" s="85">
        <f t="shared" si="16"/>
        <v>90737.642907455389</v>
      </c>
      <c r="K52" s="85">
        <f t="shared" si="16"/>
        <v>87300.416000352096</v>
      </c>
      <c r="L52" s="85">
        <f t="shared" si="16"/>
        <v>83863.189093248802</v>
      </c>
      <c r="M52" s="85">
        <f t="shared" si="16"/>
        <v>80425.962186145509</v>
      </c>
      <c r="N52" s="56"/>
    </row>
    <row r="53" spans="1:14" ht="15.5" thickBot="1" x14ac:dyDescent="0.9">
      <c r="A53" s="81" t="s">
        <v>155</v>
      </c>
      <c r="B53" s="86"/>
      <c r="C53" s="86"/>
      <c r="D53" s="86"/>
      <c r="E53" s="86"/>
      <c r="F53" s="86"/>
      <c r="G53" s="86"/>
      <c r="H53" s="86"/>
      <c r="I53" s="86">
        <v>4000</v>
      </c>
      <c r="J53" s="86"/>
      <c r="K53" s="86"/>
      <c r="L53" s="86">
        <v>0</v>
      </c>
      <c r="M53" s="86">
        <v>0</v>
      </c>
      <c r="N53" s="90">
        <f t="shared" si="15"/>
        <v>4000</v>
      </c>
    </row>
    <row r="54" spans="1:14" ht="15.5" thickBot="1" x14ac:dyDescent="0.9">
      <c r="A54" s="52" t="s">
        <v>159</v>
      </c>
      <c r="B54" s="84">
        <f>SUM(B51:B53)</f>
        <v>125798.23125717844</v>
      </c>
      <c r="C54" s="84">
        <f>SUM(C51:C53)</f>
        <v>132361.00435007515</v>
      </c>
      <c r="D54" s="84">
        <f t="shared" ref="D54:M54" si="17">SUM(D51:D53)</f>
        <v>133923.77744297186</v>
      </c>
      <c r="E54" s="84">
        <f t="shared" si="17"/>
        <v>130486.55053586856</v>
      </c>
      <c r="F54" s="84">
        <f t="shared" si="17"/>
        <v>117049.32362876527</v>
      </c>
      <c r="G54" s="84">
        <f t="shared" si="17"/>
        <v>113612.09672166198</v>
      </c>
      <c r="H54" s="84">
        <f t="shared" si="17"/>
        <v>110174.86981455868</v>
      </c>
      <c r="I54" s="84">
        <f t="shared" si="17"/>
        <v>110737.64290745539</v>
      </c>
      <c r="J54" s="84">
        <f t="shared" si="17"/>
        <v>107300.4160003521</v>
      </c>
      <c r="K54" s="84">
        <f t="shared" si="17"/>
        <v>103863.1890932488</v>
      </c>
      <c r="L54" s="84">
        <f t="shared" si="17"/>
        <v>100425.96218614551</v>
      </c>
      <c r="M54" s="84">
        <f t="shared" si="17"/>
        <v>96988.735279042216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22">
        <v>0</v>
      </c>
      <c r="C56" s="122"/>
      <c r="D56" s="122"/>
      <c r="E56" s="122">
        <v>10000</v>
      </c>
      <c r="F56" s="122"/>
      <c r="G56" s="122"/>
      <c r="H56" s="122"/>
      <c r="I56" s="123"/>
      <c r="J56" s="123"/>
      <c r="K56" s="123"/>
      <c r="L56" s="123"/>
      <c r="M56" s="123"/>
      <c r="N56" s="90">
        <f t="shared" ref="N56:N57" si="18">SUM(B56:M56)</f>
        <v>10000</v>
      </c>
    </row>
    <row r="57" spans="1:14" x14ac:dyDescent="0.75">
      <c r="A57" s="49" t="s">
        <v>160</v>
      </c>
      <c r="B57" s="124">
        <v>10000</v>
      </c>
      <c r="C57" s="124">
        <v>15000</v>
      </c>
      <c r="D57" s="124">
        <v>20000</v>
      </c>
      <c r="E57" s="124">
        <v>20000</v>
      </c>
      <c r="F57" s="124">
        <v>20000</v>
      </c>
      <c r="G57" s="124">
        <v>20000</v>
      </c>
      <c r="H57" s="124">
        <v>20000</v>
      </c>
      <c r="I57" s="124">
        <v>20000</v>
      </c>
      <c r="J57" s="124">
        <v>20000</v>
      </c>
      <c r="K57" s="124">
        <v>20000</v>
      </c>
      <c r="L57" s="124">
        <v>20000</v>
      </c>
      <c r="M57" s="124">
        <v>20000</v>
      </c>
      <c r="N57" s="95">
        <f t="shared" si="18"/>
        <v>225000</v>
      </c>
    </row>
    <row r="58" spans="1:14" x14ac:dyDescent="0.75">
      <c r="A58" s="82" t="s">
        <v>157</v>
      </c>
      <c r="B58" s="83">
        <f>+B54-B56-B57</f>
        <v>115798.23125717844</v>
      </c>
      <c r="C58" s="83">
        <f t="shared" ref="C58:M58" si="19">+C54-C56-C57</f>
        <v>117361.00435007515</v>
      </c>
      <c r="D58" s="83">
        <f t="shared" si="19"/>
        <v>113923.77744297186</v>
      </c>
      <c r="E58" s="83">
        <f t="shared" si="19"/>
        <v>100486.55053586856</v>
      </c>
      <c r="F58" s="83">
        <f t="shared" si="19"/>
        <v>97049.323628765269</v>
      </c>
      <c r="G58" s="83">
        <f t="shared" si="19"/>
        <v>93612.096721661976</v>
      </c>
      <c r="H58" s="83">
        <f t="shared" si="19"/>
        <v>90174.869814558682</v>
      </c>
      <c r="I58" s="83">
        <f t="shared" si="19"/>
        <v>90737.642907455389</v>
      </c>
      <c r="J58" s="83">
        <f t="shared" si="19"/>
        <v>87300.416000352096</v>
      </c>
      <c r="K58" s="83">
        <f t="shared" si="19"/>
        <v>83863.189093248802</v>
      </c>
      <c r="L58" s="83">
        <f t="shared" si="19"/>
        <v>80425.962186145509</v>
      </c>
      <c r="M58" s="83">
        <f t="shared" si="19"/>
        <v>76988.735279042216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workbookViewId="0">
      <selection activeCell="B23" sqref="B23"/>
    </sheetView>
    <sheetView workbookViewId="1"/>
    <sheetView topLeftCell="A37" workbookViewId="2">
      <selection activeCell="B50" sqref="B50"/>
    </sheetView>
  </sheetViews>
  <sheetFormatPr defaultRowHeight="14.75" x14ac:dyDescent="0.75"/>
  <cols>
    <col min="1" max="1" width="22.7265625" customWidth="1"/>
    <col min="2" max="2" width="12.86328125" customWidth="1"/>
    <col min="3" max="13" width="11.7265625" customWidth="1"/>
    <col min="14" max="14" width="14.7265625" customWidth="1"/>
  </cols>
  <sheetData>
    <row r="1" spans="1:14" ht="24.25" thickBot="1" x14ac:dyDescent="1.25">
      <c r="A1" s="23" t="s">
        <v>78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91</v>
      </c>
      <c r="C3" s="28" t="s">
        <v>92</v>
      </c>
      <c r="D3" s="28" t="s">
        <v>93</v>
      </c>
      <c r="E3" s="28" t="s">
        <v>94</v>
      </c>
      <c r="F3" s="28" t="s">
        <v>95</v>
      </c>
      <c r="G3" s="28" t="s">
        <v>96</v>
      </c>
      <c r="H3" s="28" t="s">
        <v>97</v>
      </c>
      <c r="I3" s="28" t="s">
        <v>98</v>
      </c>
      <c r="J3" s="28" t="s">
        <v>99</v>
      </c>
      <c r="K3" s="28" t="s">
        <v>100</v>
      </c>
      <c r="L3" s="28" t="s">
        <v>101</v>
      </c>
      <c r="M3" s="29" t="s">
        <v>102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4'!M5)*(1+$G$1)</f>
        <v>44973.731250000004</v>
      </c>
      <c r="C5" s="3">
        <f>+$B5</f>
        <v>44973.731250000004</v>
      </c>
      <c r="D5" s="3">
        <f t="shared" ref="D5:M5" si="0">+$B$5</f>
        <v>44973.731250000004</v>
      </c>
      <c r="E5" s="3">
        <f t="shared" si="0"/>
        <v>44973.731250000004</v>
      </c>
      <c r="F5" s="3">
        <f t="shared" si="0"/>
        <v>44973.731250000004</v>
      </c>
      <c r="G5" s="3">
        <f t="shared" si="0"/>
        <v>44973.731250000004</v>
      </c>
      <c r="H5" s="3">
        <f t="shared" si="0"/>
        <v>44973.731250000004</v>
      </c>
      <c r="I5" s="3">
        <f t="shared" si="0"/>
        <v>44973.731250000004</v>
      </c>
      <c r="J5" s="3">
        <f t="shared" si="0"/>
        <v>44973.731250000004</v>
      </c>
      <c r="K5" s="3">
        <f t="shared" si="0"/>
        <v>44973.731250000004</v>
      </c>
      <c r="L5" s="3">
        <f t="shared" si="0"/>
        <v>44973.731250000004</v>
      </c>
      <c r="M5" s="3">
        <f t="shared" si="0"/>
        <v>44973.731250000004</v>
      </c>
      <c r="N5" s="20">
        <f>SUM(B5:M5)</f>
        <v>539684.77500000002</v>
      </c>
    </row>
    <row r="6" spans="1:14" x14ac:dyDescent="0.75">
      <c r="A6" s="4" t="s">
        <v>2</v>
      </c>
      <c r="B6" s="26">
        <f>('Budget Year 4'!M6)*(1+$G$1)</f>
        <v>-2894.0625</v>
      </c>
      <c r="C6" s="26">
        <f>+$B$6</f>
        <v>-2894.0625</v>
      </c>
      <c r="D6" s="26">
        <f t="shared" ref="D6:M8" si="1">+$B6</f>
        <v>-2894.0625</v>
      </c>
      <c r="E6" s="26">
        <f t="shared" si="1"/>
        <v>-2894.0625</v>
      </c>
      <c r="F6" s="26">
        <f t="shared" si="1"/>
        <v>-2894.0625</v>
      </c>
      <c r="G6" s="26">
        <f t="shared" si="1"/>
        <v>-2894.0625</v>
      </c>
      <c r="H6" s="26">
        <f t="shared" si="1"/>
        <v>-2894.0625</v>
      </c>
      <c r="I6" s="26">
        <f t="shared" si="1"/>
        <v>-2894.0625</v>
      </c>
      <c r="J6" s="26">
        <f t="shared" si="1"/>
        <v>-2894.0625</v>
      </c>
      <c r="K6" s="26">
        <f t="shared" si="1"/>
        <v>-2894.0625</v>
      </c>
      <c r="L6" s="26">
        <f t="shared" si="1"/>
        <v>-2894.0625</v>
      </c>
      <c r="M6" s="26">
        <f t="shared" si="1"/>
        <v>-2894.0625</v>
      </c>
      <c r="N6" s="27">
        <f t="shared" ref="N6:N18" si="2">SUM(B6:M6)</f>
        <v>-34728.75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4'!M8)*(1+$G$1)</f>
        <v>-578.8125</v>
      </c>
      <c r="C8" s="26">
        <f t="shared" si="3"/>
        <v>-578.8125</v>
      </c>
      <c r="D8" s="26">
        <f t="shared" si="1"/>
        <v>-578.8125</v>
      </c>
      <c r="E8" s="26">
        <f t="shared" si="1"/>
        <v>-578.8125</v>
      </c>
      <c r="F8" s="26">
        <f t="shared" si="1"/>
        <v>-578.8125</v>
      </c>
      <c r="G8" s="26">
        <f t="shared" si="1"/>
        <v>-578.8125</v>
      </c>
      <c r="H8" s="26">
        <f t="shared" si="1"/>
        <v>-578.8125</v>
      </c>
      <c r="I8" s="26">
        <f t="shared" si="1"/>
        <v>-578.8125</v>
      </c>
      <c r="J8" s="26">
        <f t="shared" si="1"/>
        <v>-578.8125</v>
      </c>
      <c r="K8" s="26">
        <f t="shared" si="1"/>
        <v>-578.8125</v>
      </c>
      <c r="L8" s="26">
        <f t="shared" si="1"/>
        <v>-578.8125</v>
      </c>
      <c r="M8" s="26">
        <f t="shared" si="1"/>
        <v>-578.8125</v>
      </c>
      <c r="N8" s="27">
        <f t="shared" si="2"/>
        <v>-6945.75</v>
      </c>
    </row>
    <row r="9" spans="1:14" x14ac:dyDescent="0.75">
      <c r="A9" s="4" t="s">
        <v>5</v>
      </c>
      <c r="B9" s="3">
        <f>('Budget Year 4'!M9)*(1+$G$1)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4'!M10)*(1+$G$1)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4'!M11)*(1+$G$1)</f>
        <v>115.7625</v>
      </c>
      <c r="C11" s="3">
        <f t="shared" si="3"/>
        <v>115.7625</v>
      </c>
      <c r="D11" s="3">
        <f t="shared" si="3"/>
        <v>115.7625</v>
      </c>
      <c r="E11" s="3">
        <f t="shared" si="3"/>
        <v>115.7625</v>
      </c>
      <c r="F11" s="3">
        <f t="shared" si="3"/>
        <v>115.7625</v>
      </c>
      <c r="G11" s="3">
        <f t="shared" si="3"/>
        <v>115.7625</v>
      </c>
      <c r="H11" s="3">
        <f t="shared" si="3"/>
        <v>115.7625</v>
      </c>
      <c r="I11" s="3">
        <f t="shared" si="3"/>
        <v>115.7625</v>
      </c>
      <c r="J11" s="3">
        <f t="shared" si="3"/>
        <v>115.7625</v>
      </c>
      <c r="K11" s="3">
        <f t="shared" si="3"/>
        <v>115.7625</v>
      </c>
      <c r="L11" s="3">
        <f t="shared" si="3"/>
        <v>115.7625</v>
      </c>
      <c r="M11" s="3">
        <f t="shared" si="3"/>
        <v>115.7625</v>
      </c>
      <c r="N11" s="6">
        <f t="shared" si="2"/>
        <v>1389.1500000000003</v>
      </c>
    </row>
    <row r="12" spans="1:14" x14ac:dyDescent="0.75">
      <c r="A12" s="4" t="s">
        <v>7</v>
      </c>
      <c r="B12" s="3">
        <f>('Budget Year 4'!M12)*(1+$G$1)</f>
        <v>208.37250000000003</v>
      </c>
      <c r="C12" s="3">
        <f t="shared" si="3"/>
        <v>208.37250000000003</v>
      </c>
      <c r="D12" s="3">
        <f t="shared" si="3"/>
        <v>208.37250000000003</v>
      </c>
      <c r="E12" s="3">
        <f t="shared" si="3"/>
        <v>208.37250000000003</v>
      </c>
      <c r="F12" s="3">
        <f t="shared" si="3"/>
        <v>208.37250000000003</v>
      </c>
      <c r="G12" s="3">
        <f t="shared" si="3"/>
        <v>208.37250000000003</v>
      </c>
      <c r="H12" s="3">
        <f t="shared" si="3"/>
        <v>208.37250000000003</v>
      </c>
      <c r="I12" s="3">
        <f t="shared" si="3"/>
        <v>208.37250000000003</v>
      </c>
      <c r="J12" s="3">
        <f t="shared" si="3"/>
        <v>208.37250000000003</v>
      </c>
      <c r="K12" s="3">
        <f t="shared" si="3"/>
        <v>208.37250000000003</v>
      </c>
      <c r="L12" s="3">
        <f t="shared" si="3"/>
        <v>208.37250000000003</v>
      </c>
      <c r="M12" s="3">
        <f t="shared" si="3"/>
        <v>208.37250000000003</v>
      </c>
      <c r="N12" s="6">
        <f t="shared" si="2"/>
        <v>2500.4699999999998</v>
      </c>
    </row>
    <row r="13" spans="1:14" x14ac:dyDescent="0.75">
      <c r="A13" s="4" t="s">
        <v>8</v>
      </c>
      <c r="B13" s="3">
        <f>('Budget Year 4'!M13)*(1+$G$1)</f>
        <v>463.05</v>
      </c>
      <c r="C13" s="3">
        <f t="shared" si="3"/>
        <v>463.05</v>
      </c>
      <c r="D13" s="3">
        <f t="shared" si="3"/>
        <v>463.05</v>
      </c>
      <c r="E13" s="3">
        <f t="shared" si="3"/>
        <v>463.05</v>
      </c>
      <c r="F13" s="3">
        <f t="shared" si="3"/>
        <v>463.05</v>
      </c>
      <c r="G13" s="3">
        <f t="shared" si="3"/>
        <v>463.05</v>
      </c>
      <c r="H13" s="3">
        <f t="shared" si="3"/>
        <v>463.05</v>
      </c>
      <c r="I13" s="3">
        <f t="shared" si="3"/>
        <v>463.05</v>
      </c>
      <c r="J13" s="3">
        <f t="shared" si="3"/>
        <v>463.05</v>
      </c>
      <c r="K13" s="3">
        <f t="shared" si="3"/>
        <v>463.05</v>
      </c>
      <c r="L13" s="3">
        <f t="shared" si="3"/>
        <v>463.05</v>
      </c>
      <c r="M13" s="3">
        <f t="shared" si="3"/>
        <v>463.05</v>
      </c>
      <c r="N13" s="6">
        <f t="shared" si="2"/>
        <v>5556.6000000000013</v>
      </c>
    </row>
    <row r="14" spans="1:14" x14ac:dyDescent="0.75">
      <c r="A14" s="4" t="s">
        <v>5</v>
      </c>
      <c r="B14" s="3">
        <f>('Budget Year 4'!M14)*(1+$G$1)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4'!M15)*(1+$G$1)</f>
        <v>57.881250000000001</v>
      </c>
      <c r="C15" s="3">
        <f t="shared" si="3"/>
        <v>57.881250000000001</v>
      </c>
      <c r="D15" s="3">
        <f t="shared" si="3"/>
        <v>57.881250000000001</v>
      </c>
      <c r="E15" s="3">
        <f t="shared" si="3"/>
        <v>57.881250000000001</v>
      </c>
      <c r="F15" s="3">
        <f t="shared" si="3"/>
        <v>57.881250000000001</v>
      </c>
      <c r="G15" s="3">
        <f t="shared" si="3"/>
        <v>57.881250000000001</v>
      </c>
      <c r="H15" s="3">
        <f t="shared" si="3"/>
        <v>57.881250000000001</v>
      </c>
      <c r="I15" s="3">
        <f t="shared" si="3"/>
        <v>57.881250000000001</v>
      </c>
      <c r="J15" s="3">
        <f t="shared" si="3"/>
        <v>57.881250000000001</v>
      </c>
      <c r="K15" s="3">
        <f t="shared" si="3"/>
        <v>57.881250000000001</v>
      </c>
      <c r="L15" s="3">
        <f t="shared" si="3"/>
        <v>57.881250000000001</v>
      </c>
      <c r="M15" s="3">
        <f t="shared" si="3"/>
        <v>57.881250000000001</v>
      </c>
      <c r="N15" s="6">
        <f t="shared" si="2"/>
        <v>694.57500000000016</v>
      </c>
    </row>
    <row r="16" spans="1:14" x14ac:dyDescent="0.75">
      <c r="A16" s="4" t="s">
        <v>45</v>
      </c>
      <c r="B16" s="3">
        <f>('Budget Year 4'!M16)*(1+$G$1)</f>
        <v>115.7625</v>
      </c>
      <c r="C16" s="3">
        <f t="shared" si="3"/>
        <v>115.7625</v>
      </c>
      <c r="D16" s="3">
        <f t="shared" si="3"/>
        <v>115.7625</v>
      </c>
      <c r="E16" s="3">
        <f t="shared" si="3"/>
        <v>115.7625</v>
      </c>
      <c r="F16" s="3">
        <f t="shared" si="3"/>
        <v>115.7625</v>
      </c>
      <c r="G16" s="3">
        <f t="shared" si="3"/>
        <v>115.7625</v>
      </c>
      <c r="H16" s="3">
        <f t="shared" si="3"/>
        <v>115.7625</v>
      </c>
      <c r="I16" s="3">
        <f t="shared" si="3"/>
        <v>115.7625</v>
      </c>
      <c r="J16" s="3">
        <f t="shared" si="3"/>
        <v>115.7625</v>
      </c>
      <c r="K16" s="3">
        <f t="shared" si="3"/>
        <v>115.7625</v>
      </c>
      <c r="L16" s="3">
        <f t="shared" si="3"/>
        <v>115.7625</v>
      </c>
      <c r="M16" s="3">
        <f t="shared" si="3"/>
        <v>115.7625</v>
      </c>
      <c r="N16" s="6">
        <f t="shared" si="2"/>
        <v>1389.1500000000003</v>
      </c>
    </row>
    <row r="17" spans="1:14" x14ac:dyDescent="0.75">
      <c r="A17" s="4" t="s">
        <v>9</v>
      </c>
      <c r="B17" s="3">
        <f>('Budget Year 4'!M17)*(1+$G$1)</f>
        <v>115.7625</v>
      </c>
      <c r="C17" s="3">
        <f t="shared" si="3"/>
        <v>115.7625</v>
      </c>
      <c r="D17" s="3">
        <f t="shared" si="3"/>
        <v>115.7625</v>
      </c>
      <c r="E17" s="3">
        <f t="shared" si="3"/>
        <v>115.7625</v>
      </c>
      <c r="F17" s="3">
        <f t="shared" si="3"/>
        <v>115.7625</v>
      </c>
      <c r="G17" s="3">
        <f t="shared" si="3"/>
        <v>115.7625</v>
      </c>
      <c r="H17" s="3">
        <f t="shared" si="3"/>
        <v>115.7625</v>
      </c>
      <c r="I17" s="3">
        <f t="shared" si="3"/>
        <v>115.7625</v>
      </c>
      <c r="J17" s="3">
        <f t="shared" si="3"/>
        <v>115.7625</v>
      </c>
      <c r="K17" s="3">
        <f t="shared" si="3"/>
        <v>115.7625</v>
      </c>
      <c r="L17" s="3">
        <f t="shared" si="3"/>
        <v>115.7625</v>
      </c>
      <c r="M17" s="3">
        <f t="shared" si="3"/>
        <v>115.7625</v>
      </c>
      <c r="N17" s="6">
        <f t="shared" si="2"/>
        <v>1389.1500000000003</v>
      </c>
    </row>
    <row r="18" spans="1:14" ht="15.5" thickBot="1" x14ac:dyDescent="0.9">
      <c r="A18" s="32" t="s">
        <v>10</v>
      </c>
      <c r="B18" s="26">
        <f>('Budget Year 4'!M18)*(1+$G14)</f>
        <v>-55.125</v>
      </c>
      <c r="C18" s="26">
        <f t="shared" si="3"/>
        <v>-55.125</v>
      </c>
      <c r="D18" s="26">
        <f t="shared" si="3"/>
        <v>-55.125</v>
      </c>
      <c r="E18" s="26">
        <f t="shared" si="3"/>
        <v>-55.125</v>
      </c>
      <c r="F18" s="26">
        <f t="shared" si="3"/>
        <v>-55.125</v>
      </c>
      <c r="G18" s="26">
        <f t="shared" si="3"/>
        <v>-55.125</v>
      </c>
      <c r="H18" s="26">
        <f t="shared" si="3"/>
        <v>-55.125</v>
      </c>
      <c r="I18" s="26">
        <f t="shared" si="3"/>
        <v>-55.125</v>
      </c>
      <c r="J18" s="26">
        <f t="shared" si="3"/>
        <v>-55.125</v>
      </c>
      <c r="K18" s="26">
        <f t="shared" si="3"/>
        <v>-55.125</v>
      </c>
      <c r="L18" s="26">
        <f t="shared" si="3"/>
        <v>-55.125</v>
      </c>
      <c r="M18" s="26">
        <f t="shared" si="3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42522.322499999995</v>
      </c>
      <c r="C20" s="18">
        <f t="shared" ref="C20:N20" si="4">SUM(C5:C19)</f>
        <v>42522.322499999995</v>
      </c>
      <c r="D20" s="18">
        <f t="shared" si="4"/>
        <v>42522.322499999995</v>
      </c>
      <c r="E20" s="18">
        <f t="shared" si="4"/>
        <v>42522.322499999995</v>
      </c>
      <c r="F20" s="18">
        <f t="shared" si="4"/>
        <v>42522.322499999995</v>
      </c>
      <c r="G20" s="18">
        <f t="shared" si="4"/>
        <v>42522.322499999995</v>
      </c>
      <c r="H20" s="18">
        <f t="shared" si="4"/>
        <v>42522.322499999995</v>
      </c>
      <c r="I20" s="18">
        <f t="shared" si="4"/>
        <v>42522.322499999995</v>
      </c>
      <c r="J20" s="18">
        <f t="shared" si="4"/>
        <v>42522.322499999995</v>
      </c>
      <c r="K20" s="18">
        <f t="shared" si="4"/>
        <v>42522.322499999995</v>
      </c>
      <c r="L20" s="18">
        <f t="shared" si="4"/>
        <v>42522.322499999995</v>
      </c>
      <c r="M20" s="18">
        <f t="shared" si="4"/>
        <v>42522.322499999995</v>
      </c>
      <c r="N20" s="19">
        <f t="shared" si="4"/>
        <v>510267.87000000005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91</v>
      </c>
      <c r="C22" s="28" t="s">
        <v>92</v>
      </c>
      <c r="D22" s="28" t="s">
        <v>93</v>
      </c>
      <c r="E22" s="28" t="s">
        <v>94</v>
      </c>
      <c r="F22" s="28" t="s">
        <v>95</v>
      </c>
      <c r="G22" s="28" t="s">
        <v>96</v>
      </c>
      <c r="H22" s="28" t="s">
        <v>97</v>
      </c>
      <c r="I22" s="28" t="s">
        <v>98</v>
      </c>
      <c r="J22" s="28" t="s">
        <v>99</v>
      </c>
      <c r="K22" s="28" t="s">
        <v>100</v>
      </c>
      <c r="L22" s="28" t="s">
        <v>101</v>
      </c>
      <c r="M22" s="29" t="s">
        <v>102</v>
      </c>
      <c r="N22" s="30" t="s">
        <v>47</v>
      </c>
    </row>
    <row r="23" spans="1:14" x14ac:dyDescent="0.75">
      <c r="A23" s="4" t="s">
        <v>13</v>
      </c>
      <c r="B23" s="3">
        <f>('Budget Year 4'!M23)*(1+$J$1)</f>
        <v>3376.5264300000008</v>
      </c>
      <c r="C23" s="3">
        <f>+$B23</f>
        <v>3376.5264300000008</v>
      </c>
      <c r="D23" s="3">
        <f t="shared" ref="D23:M38" si="5">+$B23</f>
        <v>3376.5264300000008</v>
      </c>
      <c r="E23" s="3">
        <f t="shared" si="5"/>
        <v>3376.5264300000008</v>
      </c>
      <c r="F23" s="3">
        <f t="shared" si="5"/>
        <v>3376.5264300000008</v>
      </c>
      <c r="G23" s="3">
        <f t="shared" si="5"/>
        <v>3376.5264300000008</v>
      </c>
      <c r="H23" s="3">
        <f t="shared" si="5"/>
        <v>3376.5264300000008</v>
      </c>
      <c r="I23" s="3">
        <f t="shared" si="5"/>
        <v>3376.5264300000008</v>
      </c>
      <c r="J23" s="3">
        <f t="shared" si="5"/>
        <v>3376.5264300000008</v>
      </c>
      <c r="K23" s="3">
        <f t="shared" si="5"/>
        <v>3376.5264300000008</v>
      </c>
      <c r="L23" s="3">
        <f t="shared" si="5"/>
        <v>3376.5264300000008</v>
      </c>
      <c r="M23" s="3">
        <f t="shared" si="5"/>
        <v>3376.5264300000008</v>
      </c>
      <c r="N23" s="6">
        <f>SUM(B23:M23)</f>
        <v>40518.317160000006</v>
      </c>
    </row>
    <row r="24" spans="1:14" x14ac:dyDescent="0.75">
      <c r="A24" s="4" t="s">
        <v>14</v>
      </c>
      <c r="B24" s="3">
        <f>('Budget Year 4'!M24)*(1+$J$1)</f>
        <v>95.668248850000012</v>
      </c>
      <c r="C24" s="3">
        <f t="shared" ref="C24:M39" si="6">+$B24</f>
        <v>95.668248850000012</v>
      </c>
      <c r="D24" s="3">
        <f t="shared" si="5"/>
        <v>95.668248850000012</v>
      </c>
      <c r="E24" s="3">
        <f t="shared" si="5"/>
        <v>95.668248850000012</v>
      </c>
      <c r="F24" s="3">
        <f t="shared" si="5"/>
        <v>95.668248850000012</v>
      </c>
      <c r="G24" s="3">
        <f t="shared" si="5"/>
        <v>95.668248850000012</v>
      </c>
      <c r="H24" s="3">
        <f t="shared" si="5"/>
        <v>95.668248850000012</v>
      </c>
      <c r="I24" s="3">
        <f t="shared" si="5"/>
        <v>95.668248850000012</v>
      </c>
      <c r="J24" s="3">
        <f t="shared" si="5"/>
        <v>95.668248850000012</v>
      </c>
      <c r="K24" s="3">
        <f t="shared" si="5"/>
        <v>95.668248850000012</v>
      </c>
      <c r="L24" s="3">
        <f t="shared" si="5"/>
        <v>95.668248850000012</v>
      </c>
      <c r="M24" s="3">
        <f t="shared" si="5"/>
        <v>95.668248850000012</v>
      </c>
      <c r="N24" s="6">
        <f t="shared" ref="N24:N42" si="7">SUM(B24:M24)</f>
        <v>1148.0189862000004</v>
      </c>
    </row>
    <row r="25" spans="1:14" x14ac:dyDescent="0.75">
      <c r="A25" s="4" t="s">
        <v>15</v>
      </c>
      <c r="B25" s="3">
        <f>('Budget Year 4'!M25)*(1+$J$1)</f>
        <v>697.81546220000007</v>
      </c>
      <c r="C25" s="3">
        <f t="shared" si="6"/>
        <v>697.81546220000007</v>
      </c>
      <c r="D25" s="3">
        <f t="shared" si="5"/>
        <v>697.81546220000007</v>
      </c>
      <c r="E25" s="3">
        <f t="shared" si="5"/>
        <v>697.81546220000007</v>
      </c>
      <c r="F25" s="3">
        <f t="shared" si="5"/>
        <v>697.81546220000007</v>
      </c>
      <c r="G25" s="3">
        <f t="shared" si="5"/>
        <v>697.81546220000007</v>
      </c>
      <c r="H25" s="3">
        <f t="shared" si="5"/>
        <v>697.81546220000007</v>
      </c>
      <c r="I25" s="3">
        <f t="shared" si="5"/>
        <v>697.81546220000007</v>
      </c>
      <c r="J25" s="3">
        <f t="shared" si="5"/>
        <v>697.81546220000007</v>
      </c>
      <c r="K25" s="3">
        <f t="shared" si="5"/>
        <v>697.81546220000007</v>
      </c>
      <c r="L25" s="3">
        <f t="shared" si="5"/>
        <v>697.81546220000007</v>
      </c>
      <c r="M25" s="3">
        <f t="shared" si="5"/>
        <v>697.81546220000007</v>
      </c>
      <c r="N25" s="6">
        <f t="shared" si="7"/>
        <v>8373.7855464000004</v>
      </c>
    </row>
    <row r="26" spans="1:14" x14ac:dyDescent="0.75">
      <c r="A26" s="4" t="s">
        <v>16</v>
      </c>
      <c r="B26" s="3">
        <f>('Budget Year 4'!M26)*(1+$J$1)</f>
        <v>112.550881</v>
      </c>
      <c r="C26" s="3">
        <f t="shared" si="6"/>
        <v>112.550881</v>
      </c>
      <c r="D26" s="3">
        <f t="shared" si="5"/>
        <v>112.550881</v>
      </c>
      <c r="E26" s="3">
        <f t="shared" si="5"/>
        <v>112.550881</v>
      </c>
      <c r="F26" s="3">
        <f t="shared" si="5"/>
        <v>112.550881</v>
      </c>
      <c r="G26" s="3">
        <f t="shared" si="5"/>
        <v>112.550881</v>
      </c>
      <c r="H26" s="3">
        <f t="shared" si="5"/>
        <v>112.550881</v>
      </c>
      <c r="I26" s="3">
        <f t="shared" si="5"/>
        <v>112.550881</v>
      </c>
      <c r="J26" s="3">
        <f t="shared" si="5"/>
        <v>112.550881</v>
      </c>
      <c r="K26" s="3">
        <f t="shared" si="5"/>
        <v>112.550881</v>
      </c>
      <c r="L26" s="3">
        <f t="shared" si="5"/>
        <v>112.550881</v>
      </c>
      <c r="M26" s="3">
        <f t="shared" si="5"/>
        <v>112.550881</v>
      </c>
      <c r="N26" s="6">
        <f t="shared" si="7"/>
        <v>1350.610572</v>
      </c>
    </row>
    <row r="27" spans="1:14" x14ac:dyDescent="0.75">
      <c r="A27" s="4" t="s">
        <v>17</v>
      </c>
      <c r="B27" s="3">
        <f>('Budget Year 4'!M27)*(1+$J$1)</f>
        <v>956.68248849999998</v>
      </c>
      <c r="C27" s="3">
        <f t="shared" si="6"/>
        <v>956.68248849999998</v>
      </c>
      <c r="D27" s="3">
        <f t="shared" si="5"/>
        <v>956.68248849999998</v>
      </c>
      <c r="E27" s="3">
        <f t="shared" si="5"/>
        <v>956.68248849999998</v>
      </c>
      <c r="F27" s="3">
        <f t="shared" si="5"/>
        <v>956.68248849999998</v>
      </c>
      <c r="G27" s="3">
        <f t="shared" si="5"/>
        <v>956.68248849999998</v>
      </c>
      <c r="H27" s="3">
        <f t="shared" si="5"/>
        <v>956.68248849999998</v>
      </c>
      <c r="I27" s="3">
        <f t="shared" si="5"/>
        <v>956.68248849999998</v>
      </c>
      <c r="J27" s="3">
        <f t="shared" si="5"/>
        <v>956.68248849999998</v>
      </c>
      <c r="K27" s="3">
        <f t="shared" si="5"/>
        <v>956.68248849999998</v>
      </c>
      <c r="L27" s="3">
        <f t="shared" si="5"/>
        <v>956.68248849999998</v>
      </c>
      <c r="M27" s="3">
        <f t="shared" si="5"/>
        <v>956.68248849999998</v>
      </c>
      <c r="N27" s="6">
        <f t="shared" si="7"/>
        <v>11480.189862000001</v>
      </c>
    </row>
    <row r="28" spans="1:14" x14ac:dyDescent="0.75">
      <c r="A28" s="4" t="s">
        <v>18</v>
      </c>
      <c r="B28" s="3">
        <f>('Budget Year 4'!M28)*(1+$J$1)</f>
        <v>202.59158580000002</v>
      </c>
      <c r="C28" s="3">
        <f t="shared" si="6"/>
        <v>202.59158580000002</v>
      </c>
      <c r="D28" s="3">
        <f t="shared" si="5"/>
        <v>202.59158580000002</v>
      </c>
      <c r="E28" s="3">
        <f t="shared" si="5"/>
        <v>202.59158580000002</v>
      </c>
      <c r="F28" s="3">
        <f t="shared" si="5"/>
        <v>202.59158580000002</v>
      </c>
      <c r="G28" s="3">
        <f t="shared" si="5"/>
        <v>202.59158580000002</v>
      </c>
      <c r="H28" s="3">
        <f t="shared" si="5"/>
        <v>202.59158580000002</v>
      </c>
      <c r="I28" s="3">
        <f t="shared" si="5"/>
        <v>202.59158580000002</v>
      </c>
      <c r="J28" s="3">
        <f t="shared" si="5"/>
        <v>202.59158580000002</v>
      </c>
      <c r="K28" s="3">
        <f t="shared" si="5"/>
        <v>202.59158580000002</v>
      </c>
      <c r="L28" s="3">
        <f t="shared" si="5"/>
        <v>202.59158580000002</v>
      </c>
      <c r="M28" s="3">
        <f t="shared" si="5"/>
        <v>202.59158580000002</v>
      </c>
      <c r="N28" s="6">
        <f t="shared" si="7"/>
        <v>2431.0990296000004</v>
      </c>
    </row>
    <row r="29" spans="1:14" x14ac:dyDescent="0.75">
      <c r="A29" s="4" t="s">
        <v>19</v>
      </c>
      <c r="B29" s="3">
        <f>('Budget Year 4'!M29)*(1+$J$1)</f>
        <v>877.89687179999999</v>
      </c>
      <c r="C29" s="3">
        <f t="shared" si="6"/>
        <v>877.89687179999999</v>
      </c>
      <c r="D29" s="3">
        <f t="shared" si="5"/>
        <v>877.89687179999999</v>
      </c>
      <c r="E29" s="3">
        <f t="shared" si="5"/>
        <v>877.89687179999999</v>
      </c>
      <c r="F29" s="3">
        <f t="shared" si="5"/>
        <v>877.89687179999999</v>
      </c>
      <c r="G29" s="3">
        <f t="shared" si="5"/>
        <v>877.89687179999999</v>
      </c>
      <c r="H29" s="3">
        <f t="shared" si="5"/>
        <v>877.89687179999999</v>
      </c>
      <c r="I29" s="3">
        <f t="shared" si="5"/>
        <v>877.89687179999999</v>
      </c>
      <c r="J29" s="3">
        <f t="shared" si="5"/>
        <v>877.89687179999999</v>
      </c>
      <c r="K29" s="3">
        <f t="shared" si="5"/>
        <v>877.89687179999999</v>
      </c>
      <c r="L29" s="3">
        <f t="shared" si="5"/>
        <v>877.89687179999999</v>
      </c>
      <c r="M29" s="3">
        <f t="shared" si="5"/>
        <v>877.89687179999999</v>
      </c>
      <c r="N29" s="6">
        <f t="shared" si="7"/>
        <v>10534.762461599998</v>
      </c>
    </row>
    <row r="30" spans="1:14" x14ac:dyDescent="0.75">
      <c r="A30" s="4" t="s">
        <v>20</v>
      </c>
      <c r="B30" s="3">
        <f>('Budget Year 4'!M30)*(1+$J$1)</f>
        <v>765.3459908000001</v>
      </c>
      <c r="C30" s="3">
        <f t="shared" si="6"/>
        <v>765.3459908000001</v>
      </c>
      <c r="D30" s="3">
        <f t="shared" si="5"/>
        <v>765.3459908000001</v>
      </c>
      <c r="E30" s="3">
        <f t="shared" si="5"/>
        <v>765.3459908000001</v>
      </c>
      <c r="F30" s="3">
        <f t="shared" si="5"/>
        <v>765.3459908000001</v>
      </c>
      <c r="G30" s="3">
        <f t="shared" si="5"/>
        <v>765.3459908000001</v>
      </c>
      <c r="H30" s="3">
        <f t="shared" si="5"/>
        <v>765.3459908000001</v>
      </c>
      <c r="I30" s="3">
        <f t="shared" si="5"/>
        <v>765.3459908000001</v>
      </c>
      <c r="J30" s="3">
        <f t="shared" si="5"/>
        <v>765.3459908000001</v>
      </c>
      <c r="K30" s="3">
        <f t="shared" si="5"/>
        <v>765.3459908000001</v>
      </c>
      <c r="L30" s="3">
        <f t="shared" si="5"/>
        <v>765.3459908000001</v>
      </c>
      <c r="M30" s="3">
        <f t="shared" si="5"/>
        <v>765.3459908000001</v>
      </c>
      <c r="N30" s="6">
        <f t="shared" si="7"/>
        <v>9184.1518896000034</v>
      </c>
    </row>
    <row r="31" spans="1:14" x14ac:dyDescent="0.75">
      <c r="A31" s="4" t="s">
        <v>21</v>
      </c>
      <c r="B31" s="3">
        <f>('Budget Year 4'!M31)*(1+$J$1)</f>
        <v>168.82632150000001</v>
      </c>
      <c r="C31" s="3">
        <f t="shared" si="6"/>
        <v>168.82632150000001</v>
      </c>
      <c r="D31" s="3">
        <f t="shared" si="5"/>
        <v>168.82632150000001</v>
      </c>
      <c r="E31" s="3">
        <f t="shared" si="5"/>
        <v>168.82632150000001</v>
      </c>
      <c r="F31" s="3">
        <f t="shared" si="5"/>
        <v>168.82632150000001</v>
      </c>
      <c r="G31" s="3">
        <f t="shared" si="5"/>
        <v>168.82632150000001</v>
      </c>
      <c r="H31" s="3">
        <f t="shared" si="5"/>
        <v>168.82632150000001</v>
      </c>
      <c r="I31" s="3">
        <f t="shared" si="5"/>
        <v>168.82632150000001</v>
      </c>
      <c r="J31" s="3">
        <f t="shared" si="5"/>
        <v>168.82632150000001</v>
      </c>
      <c r="K31" s="3">
        <f t="shared" si="5"/>
        <v>168.82632150000001</v>
      </c>
      <c r="L31" s="3">
        <f t="shared" si="5"/>
        <v>168.82632150000001</v>
      </c>
      <c r="M31" s="3">
        <f t="shared" si="5"/>
        <v>168.82632150000001</v>
      </c>
      <c r="N31" s="6">
        <f t="shared" si="7"/>
        <v>2025.9158579999996</v>
      </c>
    </row>
    <row r="32" spans="1:14" x14ac:dyDescent="0.75">
      <c r="A32" s="4" t="s">
        <v>46</v>
      </c>
      <c r="B32" s="3">
        <f>('Budget Year 4'!M32)*(1+$J$1)</f>
        <v>427.69334780000008</v>
      </c>
      <c r="C32" s="3">
        <f t="shared" si="6"/>
        <v>427.69334780000008</v>
      </c>
      <c r="D32" s="3">
        <f t="shared" si="5"/>
        <v>427.69334780000008</v>
      </c>
      <c r="E32" s="3">
        <f t="shared" si="5"/>
        <v>427.69334780000008</v>
      </c>
      <c r="F32" s="3">
        <f t="shared" si="5"/>
        <v>427.69334780000008</v>
      </c>
      <c r="G32" s="3">
        <f t="shared" si="5"/>
        <v>427.69334780000008</v>
      </c>
      <c r="H32" s="3">
        <f t="shared" si="5"/>
        <v>427.69334780000008</v>
      </c>
      <c r="I32" s="3">
        <f t="shared" si="5"/>
        <v>427.69334780000008</v>
      </c>
      <c r="J32" s="3">
        <f t="shared" si="5"/>
        <v>427.69334780000008</v>
      </c>
      <c r="K32" s="3">
        <f t="shared" si="5"/>
        <v>427.69334780000008</v>
      </c>
      <c r="L32" s="3">
        <f t="shared" si="5"/>
        <v>427.69334780000008</v>
      </c>
      <c r="M32" s="3">
        <f t="shared" si="5"/>
        <v>427.69334780000008</v>
      </c>
      <c r="N32" s="6">
        <f t="shared" si="7"/>
        <v>5132.320173600001</v>
      </c>
    </row>
    <row r="33" spans="1:14" x14ac:dyDescent="0.75">
      <c r="A33" s="4" t="s">
        <v>22</v>
      </c>
      <c r="B33" s="3">
        <f>('Budget Year 4'!M33)*(1+$J$1)</f>
        <v>1350.610572</v>
      </c>
      <c r="C33" s="3">
        <f t="shared" si="6"/>
        <v>1350.610572</v>
      </c>
      <c r="D33" s="3">
        <f t="shared" si="5"/>
        <v>1350.610572</v>
      </c>
      <c r="E33" s="3">
        <f t="shared" si="5"/>
        <v>1350.610572</v>
      </c>
      <c r="F33" s="3">
        <f t="shared" si="5"/>
        <v>1350.610572</v>
      </c>
      <c r="G33" s="3">
        <f t="shared" si="5"/>
        <v>1350.610572</v>
      </c>
      <c r="H33" s="3">
        <f t="shared" si="5"/>
        <v>1350.610572</v>
      </c>
      <c r="I33" s="3">
        <f t="shared" si="5"/>
        <v>1350.610572</v>
      </c>
      <c r="J33" s="3">
        <f t="shared" si="5"/>
        <v>1350.610572</v>
      </c>
      <c r="K33" s="3">
        <f t="shared" si="5"/>
        <v>1350.610572</v>
      </c>
      <c r="L33" s="3">
        <f t="shared" si="5"/>
        <v>1350.610572</v>
      </c>
      <c r="M33" s="3">
        <f t="shared" si="5"/>
        <v>1350.610572</v>
      </c>
      <c r="N33" s="6">
        <f t="shared" si="7"/>
        <v>16207.326863999997</v>
      </c>
    </row>
    <row r="34" spans="1:14" x14ac:dyDescent="0.75">
      <c r="A34" s="4" t="s">
        <v>23</v>
      </c>
      <c r="B34" s="3">
        <f>('Budget Year 4'!M34)*(1+$J$1)</f>
        <v>506.47896450000007</v>
      </c>
      <c r="C34" s="3">
        <f t="shared" si="6"/>
        <v>506.47896450000007</v>
      </c>
      <c r="D34" s="3">
        <f t="shared" si="5"/>
        <v>506.47896450000007</v>
      </c>
      <c r="E34" s="3">
        <f t="shared" si="5"/>
        <v>506.47896450000007</v>
      </c>
      <c r="F34" s="3">
        <f t="shared" si="5"/>
        <v>506.47896450000007</v>
      </c>
      <c r="G34" s="3">
        <f t="shared" si="5"/>
        <v>506.47896450000007</v>
      </c>
      <c r="H34" s="3">
        <f t="shared" si="5"/>
        <v>506.47896450000007</v>
      </c>
      <c r="I34" s="3">
        <f t="shared" si="5"/>
        <v>506.47896450000007</v>
      </c>
      <c r="J34" s="3">
        <f t="shared" si="5"/>
        <v>506.47896450000007</v>
      </c>
      <c r="K34" s="3">
        <f t="shared" si="5"/>
        <v>506.47896450000007</v>
      </c>
      <c r="L34" s="3">
        <f t="shared" si="5"/>
        <v>506.47896450000007</v>
      </c>
      <c r="M34" s="3">
        <f t="shared" si="5"/>
        <v>506.47896450000007</v>
      </c>
      <c r="N34" s="6">
        <f t="shared" si="7"/>
        <v>6077.7475740000009</v>
      </c>
    </row>
    <row r="35" spans="1:14" x14ac:dyDescent="0.75">
      <c r="A35" s="4" t="s">
        <v>24</v>
      </c>
      <c r="B35" s="3">
        <f>('Budget Year 4'!M35)*(1+$J$1)</f>
        <v>427.69334780000008</v>
      </c>
      <c r="C35" s="3">
        <f t="shared" si="6"/>
        <v>427.69334780000008</v>
      </c>
      <c r="D35" s="3">
        <f t="shared" si="5"/>
        <v>427.69334780000008</v>
      </c>
      <c r="E35" s="3">
        <f t="shared" si="5"/>
        <v>427.69334780000008</v>
      </c>
      <c r="F35" s="3">
        <f t="shared" si="5"/>
        <v>427.69334780000008</v>
      </c>
      <c r="G35" s="3">
        <f t="shared" si="5"/>
        <v>427.69334780000008</v>
      </c>
      <c r="H35" s="3">
        <f t="shared" si="5"/>
        <v>427.69334780000008</v>
      </c>
      <c r="I35" s="3">
        <f t="shared" si="5"/>
        <v>427.69334780000008</v>
      </c>
      <c r="J35" s="3">
        <f t="shared" si="5"/>
        <v>427.69334780000008</v>
      </c>
      <c r="K35" s="3">
        <f t="shared" si="5"/>
        <v>427.69334780000008</v>
      </c>
      <c r="L35" s="3">
        <f t="shared" si="5"/>
        <v>427.69334780000008</v>
      </c>
      <c r="M35" s="3">
        <f t="shared" si="5"/>
        <v>427.69334780000008</v>
      </c>
      <c r="N35" s="6">
        <f t="shared" si="7"/>
        <v>5132.320173600001</v>
      </c>
    </row>
    <row r="36" spans="1:14" x14ac:dyDescent="0.75">
      <c r="A36" s="4" t="s">
        <v>25</v>
      </c>
      <c r="B36" s="3">
        <f>('Budget Year 4'!M36)*(1+$J$1)</f>
        <v>168.82632150000001</v>
      </c>
      <c r="C36" s="3">
        <f t="shared" si="6"/>
        <v>168.82632150000001</v>
      </c>
      <c r="D36" s="3">
        <f t="shared" si="5"/>
        <v>168.82632150000001</v>
      </c>
      <c r="E36" s="3">
        <f t="shared" si="5"/>
        <v>168.82632150000001</v>
      </c>
      <c r="F36" s="3">
        <f t="shared" si="5"/>
        <v>168.82632150000001</v>
      </c>
      <c r="G36" s="3">
        <f t="shared" si="5"/>
        <v>168.82632150000001</v>
      </c>
      <c r="H36" s="3">
        <f t="shared" si="5"/>
        <v>168.82632150000001</v>
      </c>
      <c r="I36" s="3">
        <f t="shared" si="5"/>
        <v>168.82632150000001</v>
      </c>
      <c r="J36" s="3">
        <f t="shared" si="5"/>
        <v>168.82632150000001</v>
      </c>
      <c r="K36" s="3">
        <f t="shared" si="5"/>
        <v>168.82632150000001</v>
      </c>
      <c r="L36" s="3">
        <f t="shared" si="5"/>
        <v>168.82632150000001</v>
      </c>
      <c r="M36" s="3">
        <f t="shared" si="5"/>
        <v>168.82632150000001</v>
      </c>
      <c r="N36" s="6">
        <f t="shared" si="7"/>
        <v>2025.9158579999996</v>
      </c>
    </row>
    <row r="37" spans="1:14" x14ac:dyDescent="0.75">
      <c r="A37" s="4" t="s">
        <v>26</v>
      </c>
      <c r="B37" s="3">
        <f>('Budget Year 4'!M37)*(1+$J$1)</f>
        <v>112.550881</v>
      </c>
      <c r="C37" s="3">
        <f t="shared" si="6"/>
        <v>112.550881</v>
      </c>
      <c r="D37" s="3">
        <f t="shared" si="5"/>
        <v>112.550881</v>
      </c>
      <c r="E37" s="3">
        <f t="shared" si="5"/>
        <v>112.550881</v>
      </c>
      <c r="F37" s="3">
        <f t="shared" si="5"/>
        <v>112.550881</v>
      </c>
      <c r="G37" s="3">
        <f t="shared" si="5"/>
        <v>112.550881</v>
      </c>
      <c r="H37" s="3">
        <f t="shared" si="5"/>
        <v>112.550881</v>
      </c>
      <c r="I37" s="3">
        <f t="shared" si="5"/>
        <v>112.550881</v>
      </c>
      <c r="J37" s="3">
        <f t="shared" si="5"/>
        <v>112.550881</v>
      </c>
      <c r="K37" s="3">
        <f t="shared" si="5"/>
        <v>112.550881</v>
      </c>
      <c r="L37" s="3">
        <f t="shared" si="5"/>
        <v>112.550881</v>
      </c>
      <c r="M37" s="3">
        <f t="shared" si="5"/>
        <v>112.550881</v>
      </c>
      <c r="N37" s="6">
        <f t="shared" si="7"/>
        <v>1350.610572</v>
      </c>
    </row>
    <row r="38" spans="1:14" x14ac:dyDescent="0.75">
      <c r="A38" s="4" t="s">
        <v>27</v>
      </c>
      <c r="B38" s="3">
        <f>('Budget Year 4'!M38)*(1+$J$1)</f>
        <v>844.1316075000002</v>
      </c>
      <c r="C38" s="3">
        <f t="shared" si="6"/>
        <v>844.1316075000002</v>
      </c>
      <c r="D38" s="3">
        <f t="shared" si="5"/>
        <v>844.1316075000002</v>
      </c>
      <c r="E38" s="3">
        <f t="shared" si="5"/>
        <v>844.1316075000002</v>
      </c>
      <c r="F38" s="3">
        <f t="shared" si="5"/>
        <v>844.1316075000002</v>
      </c>
      <c r="G38" s="3">
        <f t="shared" si="5"/>
        <v>844.1316075000002</v>
      </c>
      <c r="H38" s="3">
        <f t="shared" si="5"/>
        <v>844.1316075000002</v>
      </c>
      <c r="I38" s="3">
        <f t="shared" si="5"/>
        <v>844.1316075000002</v>
      </c>
      <c r="J38" s="3">
        <f t="shared" si="5"/>
        <v>844.1316075000002</v>
      </c>
      <c r="K38" s="3">
        <f t="shared" si="5"/>
        <v>844.1316075000002</v>
      </c>
      <c r="L38" s="3">
        <f t="shared" si="5"/>
        <v>844.1316075000002</v>
      </c>
      <c r="M38" s="3">
        <f t="shared" si="5"/>
        <v>844.1316075000002</v>
      </c>
      <c r="N38" s="6">
        <f t="shared" si="7"/>
        <v>10129.579290000001</v>
      </c>
    </row>
    <row r="39" spans="1:14" x14ac:dyDescent="0.75">
      <c r="A39" s="4" t="s">
        <v>28</v>
      </c>
      <c r="B39" s="3">
        <f>('Budget Year 4'!M39)*(1+$J$1)</f>
        <v>135.06105719999999</v>
      </c>
      <c r="C39" s="3">
        <f t="shared" si="6"/>
        <v>135.06105719999999</v>
      </c>
      <c r="D39" s="3">
        <f t="shared" si="6"/>
        <v>135.06105719999999</v>
      </c>
      <c r="E39" s="3">
        <f t="shared" si="6"/>
        <v>135.06105719999999</v>
      </c>
      <c r="F39" s="3">
        <f t="shared" si="6"/>
        <v>135.06105719999999</v>
      </c>
      <c r="G39" s="3">
        <f t="shared" si="6"/>
        <v>135.06105719999999</v>
      </c>
      <c r="H39" s="3">
        <f t="shared" si="6"/>
        <v>135.06105719999999</v>
      </c>
      <c r="I39" s="3">
        <f t="shared" si="6"/>
        <v>135.06105719999999</v>
      </c>
      <c r="J39" s="3">
        <f t="shared" si="6"/>
        <v>135.06105719999999</v>
      </c>
      <c r="K39" s="3">
        <f t="shared" si="6"/>
        <v>135.06105719999999</v>
      </c>
      <c r="L39" s="3">
        <f t="shared" si="6"/>
        <v>135.06105719999999</v>
      </c>
      <c r="M39" s="3">
        <f t="shared" si="6"/>
        <v>135.06105719999999</v>
      </c>
      <c r="N39" s="6">
        <f t="shared" si="7"/>
        <v>1620.7326864000004</v>
      </c>
    </row>
    <row r="40" spans="1:14" x14ac:dyDescent="0.75">
      <c r="A40" s="4" t="s">
        <v>29</v>
      </c>
      <c r="B40" s="3">
        <f>('Budget Year 4'!M40)*(1+$J$1)</f>
        <v>96.793757659999997</v>
      </c>
      <c r="C40" s="3">
        <f t="shared" ref="C40:M42" si="8">+$B40</f>
        <v>96.793757659999997</v>
      </c>
      <c r="D40" s="3">
        <f t="shared" si="8"/>
        <v>96.793757659999997</v>
      </c>
      <c r="E40" s="3">
        <f t="shared" si="8"/>
        <v>96.793757659999997</v>
      </c>
      <c r="F40" s="3">
        <f t="shared" si="8"/>
        <v>96.793757659999997</v>
      </c>
      <c r="G40" s="3">
        <f t="shared" si="8"/>
        <v>96.793757659999997</v>
      </c>
      <c r="H40" s="3">
        <f t="shared" si="8"/>
        <v>96.793757659999997</v>
      </c>
      <c r="I40" s="3">
        <f t="shared" si="8"/>
        <v>96.793757659999997</v>
      </c>
      <c r="J40" s="3">
        <f t="shared" si="8"/>
        <v>96.793757659999997</v>
      </c>
      <c r="K40" s="3">
        <f t="shared" si="8"/>
        <v>96.793757659999997</v>
      </c>
      <c r="L40" s="3">
        <f t="shared" si="8"/>
        <v>96.793757659999997</v>
      </c>
      <c r="M40" s="3">
        <f t="shared" si="8"/>
        <v>96.793757659999997</v>
      </c>
      <c r="N40" s="6">
        <f t="shared" si="7"/>
        <v>1161.52509192</v>
      </c>
    </row>
    <row r="41" spans="1:14" x14ac:dyDescent="0.75">
      <c r="A41" s="4" t="s">
        <v>30</v>
      </c>
      <c r="B41" s="3">
        <f>('Budget Year 4'!M41)*(1+$J$1)</f>
        <v>60.777475740000014</v>
      </c>
      <c r="C41" s="3">
        <f t="shared" si="8"/>
        <v>60.777475740000014</v>
      </c>
      <c r="D41" s="3">
        <f t="shared" si="8"/>
        <v>60.777475740000014</v>
      </c>
      <c r="E41" s="3">
        <f t="shared" si="8"/>
        <v>60.777475740000014</v>
      </c>
      <c r="F41" s="3">
        <f t="shared" si="8"/>
        <v>60.777475740000014</v>
      </c>
      <c r="G41" s="3">
        <f t="shared" si="8"/>
        <v>60.777475740000014</v>
      </c>
      <c r="H41" s="3">
        <f t="shared" si="8"/>
        <v>60.777475740000014</v>
      </c>
      <c r="I41" s="3">
        <f t="shared" si="8"/>
        <v>60.777475740000014</v>
      </c>
      <c r="J41" s="3">
        <f t="shared" si="8"/>
        <v>60.777475740000014</v>
      </c>
      <c r="K41" s="3">
        <f t="shared" si="8"/>
        <v>60.777475740000014</v>
      </c>
      <c r="L41" s="3">
        <f t="shared" si="8"/>
        <v>60.777475740000014</v>
      </c>
      <c r="M41" s="3">
        <f t="shared" si="8"/>
        <v>60.777475740000014</v>
      </c>
      <c r="N41" s="6">
        <f t="shared" si="7"/>
        <v>729.32970888000011</v>
      </c>
    </row>
    <row r="42" spans="1:14" x14ac:dyDescent="0.75">
      <c r="A42" s="4" t="s">
        <v>31</v>
      </c>
      <c r="B42" s="3">
        <f>('Budget Year 4'!M42)*(1+$J$1)</f>
        <v>360.16281920000006</v>
      </c>
      <c r="C42" s="3">
        <f t="shared" si="8"/>
        <v>360.16281920000006</v>
      </c>
      <c r="D42" s="3">
        <f t="shared" si="8"/>
        <v>360.16281920000006</v>
      </c>
      <c r="E42" s="3">
        <f t="shared" si="8"/>
        <v>360.16281920000006</v>
      </c>
      <c r="F42" s="3">
        <f t="shared" si="8"/>
        <v>360.16281920000006</v>
      </c>
      <c r="G42" s="3">
        <f t="shared" si="8"/>
        <v>360.16281920000006</v>
      </c>
      <c r="H42" s="3">
        <f t="shared" si="8"/>
        <v>360.16281920000006</v>
      </c>
      <c r="I42" s="3">
        <f t="shared" si="8"/>
        <v>360.16281920000006</v>
      </c>
      <c r="J42" s="3">
        <f t="shared" si="8"/>
        <v>360.16281920000006</v>
      </c>
      <c r="K42" s="3">
        <f t="shared" si="8"/>
        <v>360.16281920000006</v>
      </c>
      <c r="L42" s="3">
        <f t="shared" si="8"/>
        <v>360.16281920000006</v>
      </c>
      <c r="M42" s="3">
        <f t="shared" si="8"/>
        <v>360.16281920000006</v>
      </c>
      <c r="N42" s="6">
        <f t="shared" si="7"/>
        <v>4321.9538303999998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11744.684432350001</v>
      </c>
      <c r="C44" s="13">
        <f t="shared" ref="C44:M44" si="9">SUM(C23:C43)</f>
        <v>11744.684432350001</v>
      </c>
      <c r="D44" s="13">
        <f t="shared" si="9"/>
        <v>11744.684432350001</v>
      </c>
      <c r="E44" s="13">
        <f t="shared" si="9"/>
        <v>11744.684432350001</v>
      </c>
      <c r="F44" s="13">
        <f t="shared" si="9"/>
        <v>11744.684432350001</v>
      </c>
      <c r="G44" s="13">
        <f t="shared" si="9"/>
        <v>11744.684432350001</v>
      </c>
      <c r="H44" s="13">
        <f t="shared" si="9"/>
        <v>11744.684432350001</v>
      </c>
      <c r="I44" s="13">
        <f t="shared" si="9"/>
        <v>11744.684432350001</v>
      </c>
      <c r="J44" s="13">
        <f t="shared" si="9"/>
        <v>11744.684432350001</v>
      </c>
      <c r="K44" s="13">
        <f t="shared" si="9"/>
        <v>11744.684432350001</v>
      </c>
      <c r="L44" s="13">
        <f t="shared" si="9"/>
        <v>11744.684432350001</v>
      </c>
      <c r="M44" s="13">
        <f t="shared" si="9"/>
        <v>11744.684432350001</v>
      </c>
      <c r="N44" s="19">
        <f>SUM(N23:N43)</f>
        <v>140936.2131882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30777.638067649994</v>
      </c>
      <c r="C46" s="13">
        <f t="shared" ref="C46:N46" si="10">+C20-C44</f>
        <v>30777.638067649994</v>
      </c>
      <c r="D46" s="13">
        <f t="shared" si="10"/>
        <v>30777.638067649994</v>
      </c>
      <c r="E46" s="13">
        <f t="shared" si="10"/>
        <v>30777.638067649994</v>
      </c>
      <c r="F46" s="13">
        <f t="shared" si="10"/>
        <v>30777.638067649994</v>
      </c>
      <c r="G46" s="13">
        <f t="shared" si="10"/>
        <v>30777.638067649994</v>
      </c>
      <c r="H46" s="13">
        <f t="shared" si="10"/>
        <v>30777.638067649994</v>
      </c>
      <c r="I46" s="13">
        <f t="shared" si="10"/>
        <v>30777.638067649994</v>
      </c>
      <c r="J46" s="13">
        <f t="shared" si="10"/>
        <v>30777.638067649994</v>
      </c>
      <c r="K46" s="13">
        <f t="shared" si="10"/>
        <v>30777.638067649994</v>
      </c>
      <c r="L46" s="13">
        <f t="shared" si="10"/>
        <v>30777.638067649994</v>
      </c>
      <c r="M46" s="13">
        <f t="shared" si="10"/>
        <v>30777.638067649994</v>
      </c>
      <c r="N46" s="13">
        <f t="shared" si="10"/>
        <v>369331.65681180009</v>
      </c>
    </row>
    <row r="48" spans="1:14" x14ac:dyDescent="0.75">
      <c r="A48" s="4" t="s">
        <v>148</v>
      </c>
      <c r="B48" s="91">
        <f>+'Mortgage &amp; Instructions'!$B$9</f>
        <v>7161.229431981892</v>
      </c>
      <c r="C48" s="91">
        <f>+'Mortgage &amp; Instructions'!$B$9</f>
        <v>7161.229431981892</v>
      </c>
      <c r="D48" s="91">
        <f>+'Mortgage &amp; Instructions'!$B$9</f>
        <v>7161.229431981892</v>
      </c>
      <c r="E48" s="91">
        <f>+'Mortgage &amp; Instructions'!$B$9</f>
        <v>7161.229431981892</v>
      </c>
      <c r="F48" s="91">
        <f>+'Mortgage &amp; Instructions'!$B$9</f>
        <v>7161.229431981892</v>
      </c>
      <c r="G48" s="91">
        <f>+'Mortgage &amp; Instructions'!$B$9</f>
        <v>7161.229431981892</v>
      </c>
      <c r="H48" s="91">
        <f>+'Mortgage &amp; Instructions'!$B$9</f>
        <v>7161.229431981892</v>
      </c>
      <c r="I48" s="91">
        <f>+'Mortgage &amp; Instructions'!$B$9</f>
        <v>7161.229431981892</v>
      </c>
      <c r="J48" s="91">
        <f>+'Mortgage &amp; Instructions'!$B$9</f>
        <v>7161.229431981892</v>
      </c>
      <c r="K48" s="91">
        <f>+'Mortgage &amp; Instructions'!$B$9</f>
        <v>7161.229431981892</v>
      </c>
      <c r="L48" s="91">
        <f>+'Mortgage &amp; Instructions'!$B$9</f>
        <v>7161.229431981892</v>
      </c>
      <c r="M48" s="91">
        <f>+'Mortgage &amp; Instructions'!$B$9</f>
        <v>7161.229431981892</v>
      </c>
      <c r="N48" s="90">
        <f t="shared" ref="N48:N49" si="11">SUM(B48:M48)</f>
        <v>85934.753183782697</v>
      </c>
    </row>
    <row r="49" spans="1:14" x14ac:dyDescent="0.75">
      <c r="A49" s="4" t="s">
        <v>149</v>
      </c>
      <c r="B49" s="91">
        <f>+'Mortgage &amp; Instructions'!$B$16</f>
        <v>5368.2162301213903</v>
      </c>
      <c r="C49" s="91">
        <f>+'Mortgage &amp; Instructions'!$B$16</f>
        <v>5368.2162301213903</v>
      </c>
      <c r="D49" s="91">
        <f>+'Mortgage &amp; Instructions'!$B$16</f>
        <v>5368.2162301213903</v>
      </c>
      <c r="E49" s="91">
        <f>+'Mortgage &amp; Instructions'!$B$16</f>
        <v>5368.2162301213903</v>
      </c>
      <c r="F49" s="91">
        <f>+'Mortgage &amp; Instructions'!$B$16</f>
        <v>5368.2162301213903</v>
      </c>
      <c r="G49" s="91">
        <f>+'Mortgage &amp; Instructions'!$B$16</f>
        <v>5368.2162301213903</v>
      </c>
      <c r="H49" s="91">
        <f>+'Mortgage &amp; Instructions'!$B$16</f>
        <v>5368.2162301213903</v>
      </c>
      <c r="I49" s="91">
        <f>+'Mortgage &amp; Instructions'!$B$16</f>
        <v>5368.2162301213903</v>
      </c>
      <c r="J49" s="91">
        <f>+'Mortgage &amp; Instructions'!$B$16</f>
        <v>5368.2162301213903</v>
      </c>
      <c r="K49" s="91">
        <f>+'Mortgage &amp; Instructions'!$B$16</f>
        <v>5368.2162301213903</v>
      </c>
      <c r="L49" s="91">
        <f>+'Mortgage &amp; Instructions'!$B$16</f>
        <v>5368.2162301213903</v>
      </c>
      <c r="M49" s="91">
        <f>+'Mortgage &amp; Instructions'!$B$16</f>
        <v>5368.2162301213903</v>
      </c>
      <c r="N49" s="90">
        <f t="shared" si="11"/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18248.19240554671</v>
      </c>
      <c r="C51" s="72">
        <f>+C46-(C48+C49)</f>
        <v>18248.19240554671</v>
      </c>
      <c r="D51" s="72">
        <f t="shared" ref="D51:M51" si="12">+D46-(D48+D49)</f>
        <v>18248.19240554671</v>
      </c>
      <c r="E51" s="72">
        <f t="shared" si="12"/>
        <v>18248.19240554671</v>
      </c>
      <c r="F51" s="72">
        <f t="shared" si="12"/>
        <v>18248.19240554671</v>
      </c>
      <c r="G51" s="72">
        <f t="shared" si="12"/>
        <v>18248.19240554671</v>
      </c>
      <c r="H51" s="72">
        <f t="shared" si="12"/>
        <v>18248.19240554671</v>
      </c>
      <c r="I51" s="72">
        <f t="shared" si="12"/>
        <v>18248.19240554671</v>
      </c>
      <c r="J51" s="72">
        <f t="shared" si="12"/>
        <v>18248.19240554671</v>
      </c>
      <c r="K51" s="72">
        <f t="shared" si="12"/>
        <v>18248.19240554671</v>
      </c>
      <c r="L51" s="72">
        <f t="shared" si="12"/>
        <v>18248.19240554671</v>
      </c>
      <c r="M51" s="72">
        <f t="shared" si="12"/>
        <v>18248.19240554671</v>
      </c>
      <c r="N51" s="90">
        <f t="shared" ref="N51:N53" si="13">SUM(B51:M51)</f>
        <v>218978.30886656058</v>
      </c>
    </row>
    <row r="52" spans="1:14" x14ac:dyDescent="0.75">
      <c r="A52" t="s">
        <v>154</v>
      </c>
      <c r="B52" s="85">
        <f>+'Budget Year 4'!M58</f>
        <v>76988.735279042216</v>
      </c>
      <c r="C52" s="85">
        <f>+B58</f>
        <v>80236.927684588925</v>
      </c>
      <c r="D52" s="85">
        <f t="shared" ref="D52:M52" si="14">+C58</f>
        <v>78485.120090135635</v>
      </c>
      <c r="E52" s="85">
        <f t="shared" si="14"/>
        <v>76733.312495682345</v>
      </c>
      <c r="F52" s="85">
        <f t="shared" si="14"/>
        <v>74981.504901229055</v>
      </c>
      <c r="G52" s="85">
        <f t="shared" si="14"/>
        <v>73229.697306775764</v>
      </c>
      <c r="H52" s="85">
        <f t="shared" si="14"/>
        <v>71477.889712322474</v>
      </c>
      <c r="I52" s="85">
        <f t="shared" si="14"/>
        <v>69726.082117869184</v>
      </c>
      <c r="J52" s="85">
        <f t="shared" si="14"/>
        <v>52974.274523415894</v>
      </c>
      <c r="K52" s="85">
        <f t="shared" si="14"/>
        <v>51222.466928962604</v>
      </c>
      <c r="L52" s="85">
        <f t="shared" si="14"/>
        <v>49470.659334509313</v>
      </c>
      <c r="M52" s="92">
        <f t="shared" si="14"/>
        <v>50718.851740056023</v>
      </c>
      <c r="N52" s="56"/>
    </row>
    <row r="53" spans="1:14" ht="15.5" thickBot="1" x14ac:dyDescent="0.9">
      <c r="A53" s="81" t="s">
        <v>155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>
        <v>3000</v>
      </c>
      <c r="M53" s="93">
        <v>0</v>
      </c>
      <c r="N53" s="90">
        <f t="shared" si="13"/>
        <v>3000</v>
      </c>
    </row>
    <row r="54" spans="1:14" ht="15.5" thickBot="1" x14ac:dyDescent="0.9">
      <c r="A54" s="52" t="s">
        <v>159</v>
      </c>
      <c r="B54" s="84">
        <f>SUM(B51:B53)</f>
        <v>95236.927684588925</v>
      </c>
      <c r="C54" s="84">
        <f>SUM(C51:C53)</f>
        <v>98485.120090135635</v>
      </c>
      <c r="D54" s="84">
        <f t="shared" ref="D54:M54" si="15">SUM(D51:D53)</f>
        <v>96733.312495682345</v>
      </c>
      <c r="E54" s="84">
        <f t="shared" si="15"/>
        <v>94981.504901229055</v>
      </c>
      <c r="F54" s="84">
        <f t="shared" si="15"/>
        <v>93229.697306775764</v>
      </c>
      <c r="G54" s="84">
        <f t="shared" si="15"/>
        <v>91477.889712322474</v>
      </c>
      <c r="H54" s="84">
        <f t="shared" si="15"/>
        <v>89726.082117869184</v>
      </c>
      <c r="I54" s="84">
        <f t="shared" si="15"/>
        <v>87974.274523415894</v>
      </c>
      <c r="J54" s="84">
        <f t="shared" si="15"/>
        <v>71222.466928962604</v>
      </c>
      <c r="K54" s="84">
        <f t="shared" si="15"/>
        <v>69470.659334509313</v>
      </c>
      <c r="L54" s="84">
        <f t="shared" si="15"/>
        <v>70718.851740056023</v>
      </c>
      <c r="M54" s="94">
        <f t="shared" si="15"/>
        <v>68967.044145602733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43">
        <v>5000</v>
      </c>
      <c r="C56" s="143"/>
      <c r="D56" s="143"/>
      <c r="E56" s="143"/>
      <c r="F56" s="143"/>
      <c r="G56" s="143"/>
      <c r="H56" s="143"/>
      <c r="I56" s="143">
        <v>15000</v>
      </c>
      <c r="J56" s="143"/>
      <c r="K56" s="143"/>
      <c r="L56" s="143"/>
      <c r="M56" s="144"/>
      <c r="N56" s="90">
        <f t="shared" ref="N56" si="16">SUM(B56:M56)</f>
        <v>20000</v>
      </c>
    </row>
    <row r="57" spans="1:14" x14ac:dyDescent="0.75">
      <c r="A57" s="49" t="s">
        <v>160</v>
      </c>
      <c r="B57" s="124">
        <v>10000</v>
      </c>
      <c r="C57" s="124">
        <v>20000</v>
      </c>
      <c r="D57" s="124">
        <v>20000</v>
      </c>
      <c r="E57" s="124">
        <v>20000</v>
      </c>
      <c r="F57" s="124">
        <v>20000</v>
      </c>
      <c r="G57" s="124">
        <v>20000</v>
      </c>
      <c r="H57" s="124">
        <v>20000</v>
      </c>
      <c r="I57" s="124">
        <v>20000</v>
      </c>
      <c r="J57" s="124">
        <v>20000</v>
      </c>
      <c r="K57" s="124">
        <v>20000</v>
      </c>
      <c r="L57" s="124">
        <v>20000</v>
      </c>
      <c r="M57" s="142">
        <v>20000</v>
      </c>
      <c r="N57" s="95">
        <f t="shared" ref="N57" si="17">SUM(B57:M57)</f>
        <v>230000</v>
      </c>
    </row>
    <row r="58" spans="1:14" x14ac:dyDescent="0.75">
      <c r="A58" s="82" t="s">
        <v>157</v>
      </c>
      <c r="B58" s="83">
        <f>+B54-B56-B57</f>
        <v>80236.927684588925</v>
      </c>
      <c r="C58" s="83">
        <f t="shared" ref="C58:M58" si="18">+C54-C56-C57</f>
        <v>78485.120090135635</v>
      </c>
      <c r="D58" s="83">
        <f t="shared" si="18"/>
        <v>76733.312495682345</v>
      </c>
      <c r="E58" s="83">
        <f t="shared" si="18"/>
        <v>74981.504901229055</v>
      </c>
      <c r="F58" s="83">
        <f t="shared" si="18"/>
        <v>73229.697306775764</v>
      </c>
      <c r="G58" s="83">
        <f t="shared" si="18"/>
        <v>71477.889712322474</v>
      </c>
      <c r="H58" s="83">
        <f t="shared" si="18"/>
        <v>69726.082117869184</v>
      </c>
      <c r="I58" s="83">
        <f t="shared" si="18"/>
        <v>52974.274523415894</v>
      </c>
      <c r="J58" s="83">
        <f t="shared" si="18"/>
        <v>51222.466928962604</v>
      </c>
      <c r="K58" s="83">
        <f t="shared" si="18"/>
        <v>49470.659334509313</v>
      </c>
      <c r="L58" s="83">
        <f t="shared" si="18"/>
        <v>50718.851740056023</v>
      </c>
      <c r="M58" s="96">
        <f t="shared" si="18"/>
        <v>48967.044145602733</v>
      </c>
    </row>
    <row r="60" spans="1:14" x14ac:dyDescent="0.75">
      <c r="A60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8"/>
  <sheetViews>
    <sheetView workbookViewId="0">
      <selection activeCell="L1" sqref="L1"/>
    </sheetView>
    <sheetView workbookViewId="1"/>
    <sheetView topLeftCell="A37" workbookViewId="2">
      <selection activeCell="E65" sqref="E65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129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105</v>
      </c>
      <c r="C3" s="28" t="s">
        <v>106</v>
      </c>
      <c r="D3" s="28" t="s">
        <v>107</v>
      </c>
      <c r="E3" s="28" t="s">
        <v>108</v>
      </c>
      <c r="F3" s="28" t="s">
        <v>109</v>
      </c>
      <c r="G3" s="28" t="s">
        <v>110</v>
      </c>
      <c r="H3" s="28" t="s">
        <v>111</v>
      </c>
      <c r="I3" s="28" t="s">
        <v>112</v>
      </c>
      <c r="J3" s="28" t="s">
        <v>113</v>
      </c>
      <c r="K3" s="28" t="s">
        <v>114</v>
      </c>
      <c r="L3" s="28" t="s">
        <v>115</v>
      </c>
      <c r="M3" s="29" t="s">
        <v>116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5'!M5)*(1+$G$1)</f>
        <v>47222.417812500003</v>
      </c>
      <c r="C5" s="3">
        <f>+$B5</f>
        <v>47222.417812500003</v>
      </c>
      <c r="D5" s="3">
        <f t="shared" ref="D5:M5" si="0">+$B$5</f>
        <v>47222.417812500003</v>
      </c>
      <c r="E5" s="3">
        <f t="shared" si="0"/>
        <v>47222.417812500003</v>
      </c>
      <c r="F5" s="3">
        <f t="shared" si="0"/>
        <v>47222.417812500003</v>
      </c>
      <c r="G5" s="3">
        <f t="shared" si="0"/>
        <v>47222.417812500003</v>
      </c>
      <c r="H5" s="3">
        <f t="shared" si="0"/>
        <v>47222.417812500003</v>
      </c>
      <c r="I5" s="3">
        <f t="shared" si="0"/>
        <v>47222.417812500003</v>
      </c>
      <c r="J5" s="3">
        <f t="shared" si="0"/>
        <v>47222.417812500003</v>
      </c>
      <c r="K5" s="3">
        <f t="shared" si="0"/>
        <v>47222.417812500003</v>
      </c>
      <c r="L5" s="3">
        <f t="shared" si="0"/>
        <v>47222.417812500003</v>
      </c>
      <c r="M5" s="3">
        <f t="shared" si="0"/>
        <v>47222.417812500003</v>
      </c>
      <c r="N5" s="20">
        <f>SUM(B5:M5)</f>
        <v>566669.01375000016</v>
      </c>
    </row>
    <row r="6" spans="1:14" x14ac:dyDescent="0.75">
      <c r="A6" s="4" t="s">
        <v>2</v>
      </c>
      <c r="B6" s="26">
        <f>('Budget Year 5'!M6)*(1+$G$1)</f>
        <v>-3038.765625</v>
      </c>
      <c r="C6" s="26">
        <f>+$B$6</f>
        <v>-3038.765625</v>
      </c>
      <c r="D6" s="26">
        <f t="shared" ref="D6:M8" si="1">+$B6</f>
        <v>-3038.765625</v>
      </c>
      <c r="E6" s="26">
        <f t="shared" si="1"/>
        <v>-3038.765625</v>
      </c>
      <c r="F6" s="26">
        <f t="shared" si="1"/>
        <v>-3038.765625</v>
      </c>
      <c r="G6" s="26">
        <f t="shared" si="1"/>
        <v>-3038.765625</v>
      </c>
      <c r="H6" s="26">
        <f t="shared" si="1"/>
        <v>-3038.765625</v>
      </c>
      <c r="I6" s="26">
        <f t="shared" si="1"/>
        <v>-3038.765625</v>
      </c>
      <c r="J6" s="26">
        <f t="shared" si="1"/>
        <v>-3038.765625</v>
      </c>
      <c r="K6" s="26">
        <f t="shared" si="1"/>
        <v>-3038.765625</v>
      </c>
      <c r="L6" s="26">
        <f t="shared" si="1"/>
        <v>-3038.765625</v>
      </c>
      <c r="M6" s="26">
        <f t="shared" si="1"/>
        <v>-3038.765625</v>
      </c>
      <c r="N6" s="27">
        <f t="shared" ref="N6:N18" si="2">SUM(B6:M6)</f>
        <v>-36465.1875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5'!M8)*(1+$G$1)</f>
        <v>-607.75312500000007</v>
      </c>
      <c r="C8" s="26">
        <f t="shared" si="3"/>
        <v>-607.75312500000007</v>
      </c>
      <c r="D8" s="26">
        <f t="shared" si="1"/>
        <v>-607.75312500000007</v>
      </c>
      <c r="E8" s="26">
        <f t="shared" si="1"/>
        <v>-607.75312500000007</v>
      </c>
      <c r="F8" s="26">
        <f t="shared" si="1"/>
        <v>-607.75312500000007</v>
      </c>
      <c r="G8" s="26">
        <f t="shared" si="1"/>
        <v>-607.75312500000007</v>
      </c>
      <c r="H8" s="26">
        <f t="shared" si="1"/>
        <v>-607.75312500000007</v>
      </c>
      <c r="I8" s="26">
        <f t="shared" si="1"/>
        <v>-607.75312500000007</v>
      </c>
      <c r="J8" s="26">
        <f t="shared" si="1"/>
        <v>-607.75312500000007</v>
      </c>
      <c r="K8" s="26">
        <f t="shared" si="1"/>
        <v>-607.75312500000007</v>
      </c>
      <c r="L8" s="26">
        <f t="shared" si="1"/>
        <v>-607.75312500000007</v>
      </c>
      <c r="M8" s="26">
        <f t="shared" si="1"/>
        <v>-607.75312500000007</v>
      </c>
      <c r="N8" s="27">
        <f t="shared" si="2"/>
        <v>-7293.0375000000013</v>
      </c>
    </row>
    <row r="9" spans="1:14" x14ac:dyDescent="0.75">
      <c r="A9" s="4" t="s">
        <v>5</v>
      </c>
      <c r="B9" s="26">
        <f>('Budget Year 5'!M9)*(1+$G$1)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5'!M10)*(1+$G$1)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5'!M11)*(1+$G$1)</f>
        <v>121.55062500000001</v>
      </c>
      <c r="C11" s="3">
        <f t="shared" si="3"/>
        <v>121.55062500000001</v>
      </c>
      <c r="D11" s="3">
        <f t="shared" si="3"/>
        <v>121.55062500000001</v>
      </c>
      <c r="E11" s="3">
        <f t="shared" si="3"/>
        <v>121.55062500000001</v>
      </c>
      <c r="F11" s="3">
        <f t="shared" si="3"/>
        <v>121.55062500000001</v>
      </c>
      <c r="G11" s="3">
        <f t="shared" si="3"/>
        <v>121.55062500000001</v>
      </c>
      <c r="H11" s="3">
        <f t="shared" si="3"/>
        <v>121.55062500000001</v>
      </c>
      <c r="I11" s="3">
        <f t="shared" si="3"/>
        <v>121.55062500000001</v>
      </c>
      <c r="J11" s="3">
        <f t="shared" si="3"/>
        <v>121.55062500000001</v>
      </c>
      <c r="K11" s="3">
        <f t="shared" si="3"/>
        <v>121.55062500000001</v>
      </c>
      <c r="L11" s="3">
        <f t="shared" si="3"/>
        <v>121.55062500000001</v>
      </c>
      <c r="M11" s="3">
        <f t="shared" si="3"/>
        <v>121.55062500000001</v>
      </c>
      <c r="N11" s="6">
        <f t="shared" si="2"/>
        <v>1458.6075000000003</v>
      </c>
    </row>
    <row r="12" spans="1:14" x14ac:dyDescent="0.75">
      <c r="A12" s="4" t="s">
        <v>7</v>
      </c>
      <c r="B12" s="26">
        <f>('Budget Year 5'!M12)*(1+$G$1)</f>
        <v>218.79112500000005</v>
      </c>
      <c r="C12" s="3">
        <f t="shared" si="3"/>
        <v>218.79112500000005</v>
      </c>
      <c r="D12" s="3">
        <f t="shared" si="3"/>
        <v>218.79112500000005</v>
      </c>
      <c r="E12" s="3">
        <f t="shared" si="3"/>
        <v>218.79112500000005</v>
      </c>
      <c r="F12" s="3">
        <f t="shared" si="3"/>
        <v>218.79112500000005</v>
      </c>
      <c r="G12" s="3">
        <f t="shared" si="3"/>
        <v>218.79112500000005</v>
      </c>
      <c r="H12" s="3">
        <f t="shared" si="3"/>
        <v>218.79112500000005</v>
      </c>
      <c r="I12" s="3">
        <f t="shared" si="3"/>
        <v>218.79112500000005</v>
      </c>
      <c r="J12" s="3">
        <f t="shared" si="3"/>
        <v>218.79112500000005</v>
      </c>
      <c r="K12" s="3">
        <f t="shared" si="3"/>
        <v>218.79112500000005</v>
      </c>
      <c r="L12" s="3">
        <f t="shared" si="3"/>
        <v>218.79112500000005</v>
      </c>
      <c r="M12" s="3">
        <f t="shared" si="3"/>
        <v>218.79112500000005</v>
      </c>
      <c r="N12" s="6">
        <f t="shared" si="2"/>
        <v>2625.4935000000005</v>
      </c>
    </row>
    <row r="13" spans="1:14" x14ac:dyDescent="0.75">
      <c r="A13" s="4" t="s">
        <v>8</v>
      </c>
      <c r="B13" s="26">
        <f>('Budget Year 5'!M13)*(1+$G$1)</f>
        <v>486.20250000000004</v>
      </c>
      <c r="C13" s="3">
        <f t="shared" si="3"/>
        <v>486.20250000000004</v>
      </c>
      <c r="D13" s="3">
        <f t="shared" si="3"/>
        <v>486.20250000000004</v>
      </c>
      <c r="E13" s="3">
        <f t="shared" si="3"/>
        <v>486.20250000000004</v>
      </c>
      <c r="F13" s="3">
        <f t="shared" si="3"/>
        <v>486.20250000000004</v>
      </c>
      <c r="G13" s="3">
        <f t="shared" si="3"/>
        <v>486.20250000000004</v>
      </c>
      <c r="H13" s="3">
        <f t="shared" si="3"/>
        <v>486.20250000000004</v>
      </c>
      <c r="I13" s="3">
        <f t="shared" si="3"/>
        <v>486.20250000000004</v>
      </c>
      <c r="J13" s="3">
        <f t="shared" si="3"/>
        <v>486.20250000000004</v>
      </c>
      <c r="K13" s="3">
        <f t="shared" si="3"/>
        <v>486.20250000000004</v>
      </c>
      <c r="L13" s="3">
        <f t="shared" si="3"/>
        <v>486.20250000000004</v>
      </c>
      <c r="M13" s="3">
        <f t="shared" si="3"/>
        <v>486.20250000000004</v>
      </c>
      <c r="N13" s="6">
        <f t="shared" si="2"/>
        <v>5834.4300000000012</v>
      </c>
    </row>
    <row r="14" spans="1:14" x14ac:dyDescent="0.75">
      <c r="A14" s="4" t="s">
        <v>5</v>
      </c>
      <c r="B14" s="26">
        <f>('Budget Year 5'!M14)*(1+$G$1)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5'!M15)*(1+$G$1)</f>
        <v>60.775312500000005</v>
      </c>
      <c r="C15" s="3">
        <f t="shared" si="3"/>
        <v>60.775312500000005</v>
      </c>
      <c r="D15" s="3">
        <f t="shared" si="3"/>
        <v>60.775312500000005</v>
      </c>
      <c r="E15" s="3">
        <f t="shared" si="3"/>
        <v>60.775312500000005</v>
      </c>
      <c r="F15" s="3">
        <f t="shared" si="3"/>
        <v>60.775312500000005</v>
      </c>
      <c r="G15" s="3">
        <f t="shared" si="3"/>
        <v>60.775312500000005</v>
      </c>
      <c r="H15" s="3">
        <f t="shared" si="3"/>
        <v>60.775312500000005</v>
      </c>
      <c r="I15" s="3">
        <f t="shared" si="3"/>
        <v>60.775312500000005</v>
      </c>
      <c r="J15" s="3">
        <f t="shared" si="3"/>
        <v>60.775312500000005</v>
      </c>
      <c r="K15" s="3">
        <f t="shared" si="3"/>
        <v>60.775312500000005</v>
      </c>
      <c r="L15" s="3">
        <f t="shared" si="3"/>
        <v>60.775312500000005</v>
      </c>
      <c r="M15" s="3">
        <f t="shared" si="3"/>
        <v>60.775312500000005</v>
      </c>
      <c r="N15" s="6">
        <f t="shared" si="2"/>
        <v>729.30375000000015</v>
      </c>
    </row>
    <row r="16" spans="1:14" x14ac:dyDescent="0.75">
      <c r="A16" s="4" t="s">
        <v>45</v>
      </c>
      <c r="B16" s="26">
        <f>('Budget Year 5'!M16)*(1+$G$1)</f>
        <v>121.55062500000001</v>
      </c>
      <c r="C16" s="3">
        <f t="shared" si="3"/>
        <v>121.55062500000001</v>
      </c>
      <c r="D16" s="3">
        <f t="shared" si="3"/>
        <v>121.55062500000001</v>
      </c>
      <c r="E16" s="3">
        <f t="shared" si="3"/>
        <v>121.55062500000001</v>
      </c>
      <c r="F16" s="3">
        <f t="shared" si="3"/>
        <v>121.55062500000001</v>
      </c>
      <c r="G16" s="3">
        <f t="shared" si="3"/>
        <v>121.55062500000001</v>
      </c>
      <c r="H16" s="3">
        <f t="shared" si="3"/>
        <v>121.55062500000001</v>
      </c>
      <c r="I16" s="3">
        <f t="shared" si="3"/>
        <v>121.55062500000001</v>
      </c>
      <c r="J16" s="3">
        <f t="shared" si="3"/>
        <v>121.55062500000001</v>
      </c>
      <c r="K16" s="3">
        <f t="shared" si="3"/>
        <v>121.55062500000001</v>
      </c>
      <c r="L16" s="3">
        <f t="shared" si="3"/>
        <v>121.55062500000001</v>
      </c>
      <c r="M16" s="3">
        <f t="shared" si="3"/>
        <v>121.55062500000001</v>
      </c>
      <c r="N16" s="6">
        <f t="shared" si="2"/>
        <v>1458.6075000000003</v>
      </c>
    </row>
    <row r="17" spans="1:14" x14ac:dyDescent="0.75">
      <c r="A17" s="4" t="s">
        <v>9</v>
      </c>
      <c r="B17" s="26">
        <f>('Budget Year 5'!M17)*(1+$G$1)</f>
        <v>121.55062500000001</v>
      </c>
      <c r="C17" s="3">
        <f t="shared" si="3"/>
        <v>121.55062500000001</v>
      </c>
      <c r="D17" s="3">
        <f t="shared" si="3"/>
        <v>121.55062500000001</v>
      </c>
      <c r="E17" s="3">
        <f t="shared" si="3"/>
        <v>121.55062500000001</v>
      </c>
      <c r="F17" s="3">
        <f t="shared" si="3"/>
        <v>121.55062500000001</v>
      </c>
      <c r="G17" s="3">
        <f t="shared" si="3"/>
        <v>121.55062500000001</v>
      </c>
      <c r="H17" s="3">
        <f t="shared" si="3"/>
        <v>121.55062500000001</v>
      </c>
      <c r="I17" s="3">
        <f t="shared" si="3"/>
        <v>121.55062500000001</v>
      </c>
      <c r="J17" s="3">
        <f t="shared" si="3"/>
        <v>121.55062500000001</v>
      </c>
      <c r="K17" s="3">
        <f t="shared" si="3"/>
        <v>121.55062500000001</v>
      </c>
      <c r="L17" s="3">
        <f t="shared" si="3"/>
        <v>121.55062500000001</v>
      </c>
      <c r="M17" s="3">
        <f t="shared" si="3"/>
        <v>121.55062500000001</v>
      </c>
      <c r="N17" s="6">
        <f t="shared" si="2"/>
        <v>1458.6075000000003</v>
      </c>
    </row>
    <row r="18" spans="1:14" ht="15.5" thickBot="1" x14ac:dyDescent="0.9">
      <c r="A18" s="32" t="s">
        <v>10</v>
      </c>
      <c r="B18" s="26">
        <f>('Budget Year 5'!M18)*(1+$G$1)</f>
        <v>-57.881250000000001</v>
      </c>
      <c r="C18" s="26">
        <f t="shared" si="3"/>
        <v>-57.881250000000001</v>
      </c>
      <c r="D18" s="26">
        <f t="shared" si="3"/>
        <v>-57.881250000000001</v>
      </c>
      <c r="E18" s="26">
        <f t="shared" si="3"/>
        <v>-57.881250000000001</v>
      </c>
      <c r="F18" s="26">
        <f t="shared" si="3"/>
        <v>-57.881250000000001</v>
      </c>
      <c r="G18" s="26">
        <f t="shared" si="3"/>
        <v>-57.881250000000001</v>
      </c>
      <c r="H18" s="26">
        <f t="shared" si="3"/>
        <v>-57.881250000000001</v>
      </c>
      <c r="I18" s="26">
        <f t="shared" si="3"/>
        <v>-57.881250000000001</v>
      </c>
      <c r="J18" s="26">
        <f t="shared" si="3"/>
        <v>-57.881250000000001</v>
      </c>
      <c r="K18" s="26">
        <f t="shared" si="3"/>
        <v>-57.881250000000001</v>
      </c>
      <c r="L18" s="26">
        <f t="shared" si="3"/>
        <v>-57.881250000000001</v>
      </c>
      <c r="M18" s="26">
        <f t="shared" si="3"/>
        <v>-57.881250000000001</v>
      </c>
      <c r="N18" s="35">
        <f t="shared" si="2"/>
        <v>-694.57500000000016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44648.438625000017</v>
      </c>
      <c r="C20" s="18">
        <f t="shared" ref="C20:N20" si="4">SUM(C5:C19)</f>
        <v>44648.438625000017</v>
      </c>
      <c r="D20" s="18">
        <f t="shared" si="4"/>
        <v>44648.438625000017</v>
      </c>
      <c r="E20" s="18">
        <f t="shared" si="4"/>
        <v>44648.438625000017</v>
      </c>
      <c r="F20" s="18">
        <f t="shared" si="4"/>
        <v>44648.438625000017</v>
      </c>
      <c r="G20" s="18">
        <f t="shared" si="4"/>
        <v>44648.438625000017</v>
      </c>
      <c r="H20" s="18">
        <f t="shared" si="4"/>
        <v>44648.438625000017</v>
      </c>
      <c r="I20" s="18">
        <f t="shared" si="4"/>
        <v>44648.438625000017</v>
      </c>
      <c r="J20" s="18">
        <f t="shared" si="4"/>
        <v>44648.438625000017</v>
      </c>
      <c r="K20" s="18">
        <f t="shared" si="4"/>
        <v>44648.438625000017</v>
      </c>
      <c r="L20" s="18">
        <f t="shared" si="4"/>
        <v>44648.438625000017</v>
      </c>
      <c r="M20" s="18">
        <f t="shared" si="4"/>
        <v>44648.438625000017</v>
      </c>
      <c r="N20" s="19">
        <f t="shared" si="4"/>
        <v>535781.26350000035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105</v>
      </c>
      <c r="C22" s="28" t="s">
        <v>106</v>
      </c>
      <c r="D22" s="28" t="s">
        <v>107</v>
      </c>
      <c r="E22" s="28" t="s">
        <v>108</v>
      </c>
      <c r="F22" s="28" t="s">
        <v>109</v>
      </c>
      <c r="G22" s="28" t="s">
        <v>110</v>
      </c>
      <c r="H22" s="28" t="s">
        <v>111</v>
      </c>
      <c r="I22" s="28" t="s">
        <v>112</v>
      </c>
      <c r="J22" s="28" t="s">
        <v>113</v>
      </c>
      <c r="K22" s="28" t="s">
        <v>114</v>
      </c>
      <c r="L22" s="28" t="s">
        <v>115</v>
      </c>
      <c r="M22" s="29" t="s">
        <v>116</v>
      </c>
      <c r="N22" s="30" t="s">
        <v>47</v>
      </c>
    </row>
    <row r="23" spans="1:14" x14ac:dyDescent="0.75">
      <c r="A23" s="4" t="s">
        <v>13</v>
      </c>
      <c r="B23" s="3">
        <f>('Budget Year 5'!M23)*(1+$J$1)</f>
        <v>3477.8222229000007</v>
      </c>
      <c r="C23" s="3">
        <f>+$B23</f>
        <v>3477.8222229000007</v>
      </c>
      <c r="D23" s="3">
        <f t="shared" ref="D23:M38" si="5">+$B23</f>
        <v>3477.8222229000007</v>
      </c>
      <c r="E23" s="3">
        <f t="shared" si="5"/>
        <v>3477.8222229000007</v>
      </c>
      <c r="F23" s="3">
        <f t="shared" si="5"/>
        <v>3477.8222229000007</v>
      </c>
      <c r="G23" s="3">
        <f t="shared" si="5"/>
        <v>3477.8222229000007</v>
      </c>
      <c r="H23" s="3">
        <f t="shared" si="5"/>
        <v>3477.8222229000007</v>
      </c>
      <c r="I23" s="3">
        <f t="shared" si="5"/>
        <v>3477.8222229000007</v>
      </c>
      <c r="J23" s="3">
        <f t="shared" si="5"/>
        <v>3477.8222229000007</v>
      </c>
      <c r="K23" s="3">
        <f t="shared" si="5"/>
        <v>3477.8222229000007</v>
      </c>
      <c r="L23" s="3">
        <f t="shared" si="5"/>
        <v>3477.8222229000007</v>
      </c>
      <c r="M23" s="3">
        <f t="shared" si="5"/>
        <v>3477.8222229000007</v>
      </c>
      <c r="N23" s="6">
        <f>SUM(B23:M23)</f>
        <v>41733.866674800018</v>
      </c>
    </row>
    <row r="24" spans="1:14" x14ac:dyDescent="0.75">
      <c r="A24" s="4" t="s">
        <v>14</v>
      </c>
      <c r="B24" s="3">
        <f>('Budget Year 5'!M24)*(1+$J$1)</f>
        <v>98.53829631550002</v>
      </c>
      <c r="C24" s="3">
        <f t="shared" ref="C24:M39" si="6">+$B24</f>
        <v>98.53829631550002</v>
      </c>
      <c r="D24" s="3">
        <f t="shared" si="5"/>
        <v>98.53829631550002</v>
      </c>
      <c r="E24" s="3">
        <f t="shared" si="5"/>
        <v>98.53829631550002</v>
      </c>
      <c r="F24" s="3">
        <f t="shared" si="5"/>
        <v>98.53829631550002</v>
      </c>
      <c r="G24" s="3">
        <f t="shared" si="5"/>
        <v>98.53829631550002</v>
      </c>
      <c r="H24" s="3">
        <f t="shared" si="5"/>
        <v>98.53829631550002</v>
      </c>
      <c r="I24" s="3">
        <f t="shared" si="5"/>
        <v>98.53829631550002</v>
      </c>
      <c r="J24" s="3">
        <f t="shared" si="5"/>
        <v>98.53829631550002</v>
      </c>
      <c r="K24" s="3">
        <f t="shared" si="5"/>
        <v>98.53829631550002</v>
      </c>
      <c r="L24" s="3">
        <f t="shared" si="5"/>
        <v>98.53829631550002</v>
      </c>
      <c r="M24" s="3">
        <f t="shared" si="5"/>
        <v>98.53829631550002</v>
      </c>
      <c r="N24" s="6">
        <f t="shared" ref="N24:N42" si="7">SUM(B24:M24)</f>
        <v>1182.4595557860002</v>
      </c>
    </row>
    <row r="25" spans="1:14" x14ac:dyDescent="0.75">
      <c r="A25" s="4" t="s">
        <v>15</v>
      </c>
      <c r="B25" s="3">
        <f>('Budget Year 5'!M25)*(1+$J$1)</f>
        <v>718.74992606600006</v>
      </c>
      <c r="C25" s="3">
        <f t="shared" si="6"/>
        <v>718.74992606600006</v>
      </c>
      <c r="D25" s="3">
        <f t="shared" si="5"/>
        <v>718.74992606600006</v>
      </c>
      <c r="E25" s="3">
        <f t="shared" si="5"/>
        <v>718.74992606600006</v>
      </c>
      <c r="F25" s="3">
        <f t="shared" si="5"/>
        <v>718.74992606600006</v>
      </c>
      <c r="G25" s="3">
        <f t="shared" si="5"/>
        <v>718.74992606600006</v>
      </c>
      <c r="H25" s="3">
        <f t="shared" si="5"/>
        <v>718.74992606600006</v>
      </c>
      <c r="I25" s="3">
        <f t="shared" si="5"/>
        <v>718.74992606600006</v>
      </c>
      <c r="J25" s="3">
        <f t="shared" si="5"/>
        <v>718.74992606600006</v>
      </c>
      <c r="K25" s="3">
        <f t="shared" si="5"/>
        <v>718.74992606600006</v>
      </c>
      <c r="L25" s="3">
        <f t="shared" si="5"/>
        <v>718.74992606600006</v>
      </c>
      <c r="M25" s="3">
        <f t="shared" si="5"/>
        <v>718.74992606600006</v>
      </c>
      <c r="N25" s="6">
        <f t="shared" si="7"/>
        <v>8624.9991127919984</v>
      </c>
    </row>
    <row r="26" spans="1:14" x14ac:dyDescent="0.75">
      <c r="A26" s="4" t="s">
        <v>16</v>
      </c>
      <c r="B26" s="3">
        <f>('Budget Year 5'!M26)*(1+$J$1)</f>
        <v>115.92740743</v>
      </c>
      <c r="C26" s="3">
        <f t="shared" si="6"/>
        <v>115.92740743</v>
      </c>
      <c r="D26" s="3">
        <f t="shared" si="5"/>
        <v>115.92740743</v>
      </c>
      <c r="E26" s="3">
        <f t="shared" si="5"/>
        <v>115.92740743</v>
      </c>
      <c r="F26" s="3">
        <f t="shared" si="5"/>
        <v>115.92740743</v>
      </c>
      <c r="G26" s="3">
        <f t="shared" si="5"/>
        <v>115.92740743</v>
      </c>
      <c r="H26" s="3">
        <f t="shared" si="5"/>
        <v>115.92740743</v>
      </c>
      <c r="I26" s="3">
        <f t="shared" si="5"/>
        <v>115.92740743</v>
      </c>
      <c r="J26" s="3">
        <f t="shared" si="5"/>
        <v>115.92740743</v>
      </c>
      <c r="K26" s="3">
        <f t="shared" si="5"/>
        <v>115.92740743</v>
      </c>
      <c r="L26" s="3">
        <f t="shared" si="5"/>
        <v>115.92740743</v>
      </c>
      <c r="M26" s="3">
        <f t="shared" si="5"/>
        <v>115.92740743</v>
      </c>
      <c r="N26" s="6">
        <f t="shared" si="7"/>
        <v>1391.1288891599997</v>
      </c>
    </row>
    <row r="27" spans="1:14" x14ac:dyDescent="0.75">
      <c r="A27" s="4" t="s">
        <v>17</v>
      </c>
      <c r="B27" s="3">
        <f>('Budget Year 5'!M27)*(1+$J$1)</f>
        <v>985.38296315499997</v>
      </c>
      <c r="C27" s="3">
        <f t="shared" si="6"/>
        <v>985.38296315499997</v>
      </c>
      <c r="D27" s="3">
        <f t="shared" si="5"/>
        <v>985.38296315499997</v>
      </c>
      <c r="E27" s="3">
        <f t="shared" si="5"/>
        <v>985.38296315499997</v>
      </c>
      <c r="F27" s="3">
        <f t="shared" si="5"/>
        <v>985.38296315499997</v>
      </c>
      <c r="G27" s="3">
        <f t="shared" si="5"/>
        <v>985.38296315499997</v>
      </c>
      <c r="H27" s="3">
        <f t="shared" si="5"/>
        <v>985.38296315499997</v>
      </c>
      <c r="I27" s="3">
        <f t="shared" si="5"/>
        <v>985.38296315499997</v>
      </c>
      <c r="J27" s="3">
        <f t="shared" si="5"/>
        <v>985.38296315499997</v>
      </c>
      <c r="K27" s="3">
        <f t="shared" si="5"/>
        <v>985.38296315499997</v>
      </c>
      <c r="L27" s="3">
        <f t="shared" si="5"/>
        <v>985.38296315499997</v>
      </c>
      <c r="M27" s="3">
        <f t="shared" si="5"/>
        <v>985.38296315499997</v>
      </c>
      <c r="N27" s="6">
        <f t="shared" si="7"/>
        <v>11824.595557859999</v>
      </c>
    </row>
    <row r="28" spans="1:14" x14ac:dyDescent="0.75">
      <c r="A28" s="4" t="s">
        <v>18</v>
      </c>
      <c r="B28" s="3">
        <f>('Budget Year 5'!M28)*(1+$J$1)</f>
        <v>208.66933337400002</v>
      </c>
      <c r="C28" s="3">
        <f t="shared" si="6"/>
        <v>208.66933337400002</v>
      </c>
      <c r="D28" s="3">
        <f t="shared" si="5"/>
        <v>208.66933337400002</v>
      </c>
      <c r="E28" s="3">
        <f t="shared" si="5"/>
        <v>208.66933337400002</v>
      </c>
      <c r="F28" s="3">
        <f t="shared" si="5"/>
        <v>208.66933337400002</v>
      </c>
      <c r="G28" s="3">
        <f t="shared" si="5"/>
        <v>208.66933337400002</v>
      </c>
      <c r="H28" s="3">
        <f t="shared" si="5"/>
        <v>208.66933337400002</v>
      </c>
      <c r="I28" s="3">
        <f t="shared" si="5"/>
        <v>208.66933337400002</v>
      </c>
      <c r="J28" s="3">
        <f t="shared" si="5"/>
        <v>208.66933337400002</v>
      </c>
      <c r="K28" s="3">
        <f t="shared" si="5"/>
        <v>208.66933337400002</v>
      </c>
      <c r="L28" s="3">
        <f t="shared" si="5"/>
        <v>208.66933337400002</v>
      </c>
      <c r="M28" s="3">
        <f t="shared" si="5"/>
        <v>208.66933337400002</v>
      </c>
      <c r="N28" s="6">
        <f t="shared" si="7"/>
        <v>2504.032000488</v>
      </c>
    </row>
    <row r="29" spans="1:14" x14ac:dyDescent="0.75">
      <c r="A29" s="4" t="s">
        <v>19</v>
      </c>
      <c r="B29" s="3">
        <f>('Budget Year 5'!M29)*(1+$J$1)</f>
        <v>904.23377795400006</v>
      </c>
      <c r="C29" s="3">
        <f t="shared" si="6"/>
        <v>904.23377795400006</v>
      </c>
      <c r="D29" s="3">
        <f t="shared" si="5"/>
        <v>904.23377795400006</v>
      </c>
      <c r="E29" s="3">
        <f t="shared" si="5"/>
        <v>904.23377795400006</v>
      </c>
      <c r="F29" s="3">
        <f t="shared" si="5"/>
        <v>904.23377795400006</v>
      </c>
      <c r="G29" s="3">
        <f t="shared" si="5"/>
        <v>904.23377795400006</v>
      </c>
      <c r="H29" s="3">
        <f t="shared" si="5"/>
        <v>904.23377795400006</v>
      </c>
      <c r="I29" s="3">
        <f t="shared" si="5"/>
        <v>904.23377795400006</v>
      </c>
      <c r="J29" s="3">
        <f t="shared" si="5"/>
        <v>904.23377795400006</v>
      </c>
      <c r="K29" s="3">
        <f t="shared" si="5"/>
        <v>904.23377795400006</v>
      </c>
      <c r="L29" s="3">
        <f t="shared" si="5"/>
        <v>904.23377795400006</v>
      </c>
      <c r="M29" s="3">
        <f t="shared" si="5"/>
        <v>904.23377795400006</v>
      </c>
      <c r="N29" s="6">
        <f t="shared" si="7"/>
        <v>10850.805335448</v>
      </c>
    </row>
    <row r="30" spans="1:14" x14ac:dyDescent="0.75">
      <c r="A30" s="4" t="s">
        <v>20</v>
      </c>
      <c r="B30" s="3">
        <f>('Budget Year 5'!M30)*(1+$J$1)</f>
        <v>788.30637052400016</v>
      </c>
      <c r="C30" s="3">
        <f t="shared" si="6"/>
        <v>788.30637052400016</v>
      </c>
      <c r="D30" s="3">
        <f t="shared" si="5"/>
        <v>788.30637052400016</v>
      </c>
      <c r="E30" s="3">
        <f t="shared" si="5"/>
        <v>788.30637052400016</v>
      </c>
      <c r="F30" s="3">
        <f t="shared" si="5"/>
        <v>788.30637052400016</v>
      </c>
      <c r="G30" s="3">
        <f t="shared" si="5"/>
        <v>788.30637052400016</v>
      </c>
      <c r="H30" s="3">
        <f t="shared" si="5"/>
        <v>788.30637052400016</v>
      </c>
      <c r="I30" s="3">
        <f t="shared" si="5"/>
        <v>788.30637052400016</v>
      </c>
      <c r="J30" s="3">
        <f t="shared" si="5"/>
        <v>788.30637052400016</v>
      </c>
      <c r="K30" s="3">
        <f t="shared" si="5"/>
        <v>788.30637052400016</v>
      </c>
      <c r="L30" s="3">
        <f t="shared" si="5"/>
        <v>788.30637052400016</v>
      </c>
      <c r="M30" s="3">
        <f t="shared" si="5"/>
        <v>788.30637052400016</v>
      </c>
      <c r="N30" s="6">
        <f t="shared" si="7"/>
        <v>9459.6764462880019</v>
      </c>
    </row>
    <row r="31" spans="1:14" x14ac:dyDescent="0.75">
      <c r="A31" s="4" t="s">
        <v>21</v>
      </c>
      <c r="B31" s="3">
        <f>('Budget Year 5'!M31)*(1+$J$1)</f>
        <v>173.891111145</v>
      </c>
      <c r="C31" s="3">
        <f t="shared" si="6"/>
        <v>173.891111145</v>
      </c>
      <c r="D31" s="3">
        <f t="shared" si="5"/>
        <v>173.891111145</v>
      </c>
      <c r="E31" s="3">
        <f t="shared" si="5"/>
        <v>173.891111145</v>
      </c>
      <c r="F31" s="3">
        <f t="shared" si="5"/>
        <v>173.891111145</v>
      </c>
      <c r="G31" s="3">
        <f t="shared" si="5"/>
        <v>173.891111145</v>
      </c>
      <c r="H31" s="3">
        <f t="shared" si="5"/>
        <v>173.891111145</v>
      </c>
      <c r="I31" s="3">
        <f t="shared" si="5"/>
        <v>173.891111145</v>
      </c>
      <c r="J31" s="3">
        <f t="shared" si="5"/>
        <v>173.891111145</v>
      </c>
      <c r="K31" s="3">
        <f t="shared" si="5"/>
        <v>173.891111145</v>
      </c>
      <c r="L31" s="3">
        <f t="shared" si="5"/>
        <v>173.891111145</v>
      </c>
      <c r="M31" s="3">
        <f t="shared" si="5"/>
        <v>173.891111145</v>
      </c>
      <c r="N31" s="6">
        <f t="shared" si="7"/>
        <v>2086.6933337400001</v>
      </c>
    </row>
    <row r="32" spans="1:14" x14ac:dyDescent="0.75">
      <c r="A32" s="4" t="s">
        <v>46</v>
      </c>
      <c r="B32" s="3">
        <f>('Budget Year 5'!M32)*(1+$J$1)</f>
        <v>440.52414823400011</v>
      </c>
      <c r="C32" s="3">
        <f t="shared" si="6"/>
        <v>440.52414823400011</v>
      </c>
      <c r="D32" s="3">
        <f t="shared" si="5"/>
        <v>440.52414823400011</v>
      </c>
      <c r="E32" s="3">
        <f t="shared" si="5"/>
        <v>440.52414823400011</v>
      </c>
      <c r="F32" s="3">
        <f t="shared" si="5"/>
        <v>440.52414823400011</v>
      </c>
      <c r="G32" s="3">
        <f t="shared" si="5"/>
        <v>440.52414823400011</v>
      </c>
      <c r="H32" s="3">
        <f t="shared" si="5"/>
        <v>440.52414823400011</v>
      </c>
      <c r="I32" s="3">
        <f t="shared" si="5"/>
        <v>440.52414823400011</v>
      </c>
      <c r="J32" s="3">
        <f t="shared" si="5"/>
        <v>440.52414823400011</v>
      </c>
      <c r="K32" s="3">
        <f t="shared" si="5"/>
        <v>440.52414823400011</v>
      </c>
      <c r="L32" s="3">
        <f t="shared" si="5"/>
        <v>440.52414823400011</v>
      </c>
      <c r="M32" s="3">
        <f t="shared" si="5"/>
        <v>440.52414823400011</v>
      </c>
      <c r="N32" s="6">
        <f t="shared" si="7"/>
        <v>5286.2897788080008</v>
      </c>
    </row>
    <row r="33" spans="1:14" x14ac:dyDescent="0.75">
      <c r="A33" s="4" t="s">
        <v>22</v>
      </c>
      <c r="B33" s="3">
        <f>('Budget Year 5'!M33)*(1+$J$1)</f>
        <v>1391.12888916</v>
      </c>
      <c r="C33" s="3">
        <f t="shared" si="6"/>
        <v>1391.12888916</v>
      </c>
      <c r="D33" s="3">
        <f t="shared" si="5"/>
        <v>1391.12888916</v>
      </c>
      <c r="E33" s="3">
        <f t="shared" si="5"/>
        <v>1391.12888916</v>
      </c>
      <c r="F33" s="3">
        <f t="shared" si="5"/>
        <v>1391.12888916</v>
      </c>
      <c r="G33" s="3">
        <f t="shared" si="5"/>
        <v>1391.12888916</v>
      </c>
      <c r="H33" s="3">
        <f t="shared" si="5"/>
        <v>1391.12888916</v>
      </c>
      <c r="I33" s="3">
        <f t="shared" si="5"/>
        <v>1391.12888916</v>
      </c>
      <c r="J33" s="3">
        <f t="shared" si="5"/>
        <v>1391.12888916</v>
      </c>
      <c r="K33" s="3">
        <f t="shared" si="5"/>
        <v>1391.12888916</v>
      </c>
      <c r="L33" s="3">
        <f t="shared" si="5"/>
        <v>1391.12888916</v>
      </c>
      <c r="M33" s="3">
        <f t="shared" si="5"/>
        <v>1391.12888916</v>
      </c>
      <c r="N33" s="6">
        <f t="shared" si="7"/>
        <v>16693.546669920001</v>
      </c>
    </row>
    <row r="34" spans="1:14" x14ac:dyDescent="0.75">
      <c r="A34" s="4" t="s">
        <v>23</v>
      </c>
      <c r="B34" s="3">
        <f>('Budget Year 5'!M34)*(1+$J$1)</f>
        <v>521.67333343500013</v>
      </c>
      <c r="C34" s="3">
        <f t="shared" si="6"/>
        <v>521.67333343500013</v>
      </c>
      <c r="D34" s="3">
        <f t="shared" si="5"/>
        <v>521.67333343500013</v>
      </c>
      <c r="E34" s="3">
        <f t="shared" si="5"/>
        <v>521.67333343500013</v>
      </c>
      <c r="F34" s="3">
        <f t="shared" si="5"/>
        <v>521.67333343500013</v>
      </c>
      <c r="G34" s="3">
        <f t="shared" si="5"/>
        <v>521.67333343500013</v>
      </c>
      <c r="H34" s="3">
        <f t="shared" si="5"/>
        <v>521.67333343500013</v>
      </c>
      <c r="I34" s="3">
        <f t="shared" si="5"/>
        <v>521.67333343500013</v>
      </c>
      <c r="J34" s="3">
        <f t="shared" si="5"/>
        <v>521.67333343500013</v>
      </c>
      <c r="K34" s="3">
        <f t="shared" si="5"/>
        <v>521.67333343500013</v>
      </c>
      <c r="L34" s="3">
        <f t="shared" si="5"/>
        <v>521.67333343500013</v>
      </c>
      <c r="M34" s="3">
        <f t="shared" si="5"/>
        <v>521.67333343500013</v>
      </c>
      <c r="N34" s="6">
        <f t="shared" si="7"/>
        <v>6260.0800012200016</v>
      </c>
    </row>
    <row r="35" spans="1:14" x14ac:dyDescent="0.75">
      <c r="A35" s="4" t="s">
        <v>24</v>
      </c>
      <c r="B35" s="3">
        <f>('Budget Year 5'!M35)*(1+$J$1)</f>
        <v>440.52414823400011</v>
      </c>
      <c r="C35" s="3">
        <f t="shared" si="6"/>
        <v>440.52414823400011</v>
      </c>
      <c r="D35" s="3">
        <f t="shared" si="5"/>
        <v>440.52414823400011</v>
      </c>
      <c r="E35" s="3">
        <f t="shared" si="5"/>
        <v>440.52414823400011</v>
      </c>
      <c r="F35" s="3">
        <f t="shared" si="5"/>
        <v>440.52414823400011</v>
      </c>
      <c r="G35" s="3">
        <f t="shared" si="5"/>
        <v>440.52414823400011</v>
      </c>
      <c r="H35" s="3">
        <f t="shared" si="5"/>
        <v>440.52414823400011</v>
      </c>
      <c r="I35" s="3">
        <f t="shared" si="5"/>
        <v>440.52414823400011</v>
      </c>
      <c r="J35" s="3">
        <f t="shared" si="5"/>
        <v>440.52414823400011</v>
      </c>
      <c r="K35" s="3">
        <f t="shared" si="5"/>
        <v>440.52414823400011</v>
      </c>
      <c r="L35" s="3">
        <f t="shared" si="5"/>
        <v>440.52414823400011</v>
      </c>
      <c r="M35" s="3">
        <f t="shared" si="5"/>
        <v>440.52414823400011</v>
      </c>
      <c r="N35" s="6">
        <f t="shared" si="7"/>
        <v>5286.2897788080008</v>
      </c>
    </row>
    <row r="36" spans="1:14" x14ac:dyDescent="0.75">
      <c r="A36" s="4" t="s">
        <v>25</v>
      </c>
      <c r="B36" s="3">
        <f>('Budget Year 5'!M36)*(1+$J$1)</f>
        <v>173.891111145</v>
      </c>
      <c r="C36" s="3">
        <f t="shared" si="6"/>
        <v>173.891111145</v>
      </c>
      <c r="D36" s="3">
        <f t="shared" si="5"/>
        <v>173.891111145</v>
      </c>
      <c r="E36" s="3">
        <f t="shared" si="5"/>
        <v>173.891111145</v>
      </c>
      <c r="F36" s="3">
        <f t="shared" si="5"/>
        <v>173.891111145</v>
      </c>
      <c r="G36" s="3">
        <f t="shared" si="5"/>
        <v>173.891111145</v>
      </c>
      <c r="H36" s="3">
        <f t="shared" si="5"/>
        <v>173.891111145</v>
      </c>
      <c r="I36" s="3">
        <f t="shared" si="5"/>
        <v>173.891111145</v>
      </c>
      <c r="J36" s="3">
        <f t="shared" si="5"/>
        <v>173.891111145</v>
      </c>
      <c r="K36" s="3">
        <f t="shared" si="5"/>
        <v>173.891111145</v>
      </c>
      <c r="L36" s="3">
        <f t="shared" si="5"/>
        <v>173.891111145</v>
      </c>
      <c r="M36" s="3">
        <f t="shared" si="5"/>
        <v>173.891111145</v>
      </c>
      <c r="N36" s="6">
        <f t="shared" si="7"/>
        <v>2086.6933337400001</v>
      </c>
    </row>
    <row r="37" spans="1:14" x14ac:dyDescent="0.75">
      <c r="A37" s="4" t="s">
        <v>26</v>
      </c>
      <c r="B37" s="3">
        <f>('Budget Year 5'!M37)*(1+$J$1)</f>
        <v>115.92740743</v>
      </c>
      <c r="C37" s="3">
        <f t="shared" si="6"/>
        <v>115.92740743</v>
      </c>
      <c r="D37" s="3">
        <f t="shared" si="5"/>
        <v>115.92740743</v>
      </c>
      <c r="E37" s="3">
        <f t="shared" si="5"/>
        <v>115.92740743</v>
      </c>
      <c r="F37" s="3">
        <f t="shared" si="5"/>
        <v>115.92740743</v>
      </c>
      <c r="G37" s="3">
        <f t="shared" si="5"/>
        <v>115.92740743</v>
      </c>
      <c r="H37" s="3">
        <f t="shared" si="5"/>
        <v>115.92740743</v>
      </c>
      <c r="I37" s="3">
        <f t="shared" si="5"/>
        <v>115.92740743</v>
      </c>
      <c r="J37" s="3">
        <f t="shared" si="5"/>
        <v>115.92740743</v>
      </c>
      <c r="K37" s="3">
        <f t="shared" si="5"/>
        <v>115.92740743</v>
      </c>
      <c r="L37" s="3">
        <f t="shared" si="5"/>
        <v>115.92740743</v>
      </c>
      <c r="M37" s="3">
        <f t="shared" si="5"/>
        <v>115.92740743</v>
      </c>
      <c r="N37" s="6">
        <f t="shared" si="7"/>
        <v>1391.1288891599997</v>
      </c>
    </row>
    <row r="38" spans="1:14" x14ac:dyDescent="0.75">
      <c r="A38" s="4" t="s">
        <v>27</v>
      </c>
      <c r="B38" s="3">
        <f>('Budget Year 5'!M38)*(1+$J$1)</f>
        <v>869.45555572500018</v>
      </c>
      <c r="C38" s="3">
        <f t="shared" si="6"/>
        <v>869.45555572500018</v>
      </c>
      <c r="D38" s="3">
        <f t="shared" si="5"/>
        <v>869.45555572500018</v>
      </c>
      <c r="E38" s="3">
        <f t="shared" si="5"/>
        <v>869.45555572500018</v>
      </c>
      <c r="F38" s="3">
        <f t="shared" si="5"/>
        <v>869.45555572500018</v>
      </c>
      <c r="G38" s="3">
        <f t="shared" si="5"/>
        <v>869.45555572500018</v>
      </c>
      <c r="H38" s="3">
        <f t="shared" si="5"/>
        <v>869.45555572500018</v>
      </c>
      <c r="I38" s="3">
        <f t="shared" si="5"/>
        <v>869.45555572500018</v>
      </c>
      <c r="J38" s="3">
        <f t="shared" si="5"/>
        <v>869.45555572500018</v>
      </c>
      <c r="K38" s="3">
        <f t="shared" si="5"/>
        <v>869.45555572500018</v>
      </c>
      <c r="L38" s="3">
        <f t="shared" si="5"/>
        <v>869.45555572500018</v>
      </c>
      <c r="M38" s="3">
        <f t="shared" si="5"/>
        <v>869.45555572500018</v>
      </c>
      <c r="N38" s="6">
        <f t="shared" si="7"/>
        <v>10433.466668700004</v>
      </c>
    </row>
    <row r="39" spans="1:14" x14ac:dyDescent="0.75">
      <c r="A39" s="4" t="s">
        <v>28</v>
      </c>
      <c r="B39" s="3">
        <f>('Budget Year 5'!M39)*(1+$J$1)</f>
        <v>139.112888916</v>
      </c>
      <c r="C39" s="3">
        <f t="shared" si="6"/>
        <v>139.112888916</v>
      </c>
      <c r="D39" s="3">
        <f t="shared" si="6"/>
        <v>139.112888916</v>
      </c>
      <c r="E39" s="3">
        <f t="shared" si="6"/>
        <v>139.112888916</v>
      </c>
      <c r="F39" s="3">
        <f t="shared" si="6"/>
        <v>139.112888916</v>
      </c>
      <c r="G39" s="3">
        <f t="shared" si="6"/>
        <v>139.112888916</v>
      </c>
      <c r="H39" s="3">
        <f t="shared" si="6"/>
        <v>139.112888916</v>
      </c>
      <c r="I39" s="3">
        <f t="shared" si="6"/>
        <v>139.112888916</v>
      </c>
      <c r="J39" s="3">
        <f t="shared" si="6"/>
        <v>139.112888916</v>
      </c>
      <c r="K39" s="3">
        <f t="shared" si="6"/>
        <v>139.112888916</v>
      </c>
      <c r="L39" s="3">
        <f t="shared" si="6"/>
        <v>139.112888916</v>
      </c>
      <c r="M39" s="3">
        <f t="shared" si="6"/>
        <v>139.112888916</v>
      </c>
      <c r="N39" s="6">
        <f t="shared" si="7"/>
        <v>1669.3546669919999</v>
      </c>
    </row>
    <row r="40" spans="1:14" x14ac:dyDescent="0.75">
      <c r="A40" s="4" t="s">
        <v>29</v>
      </c>
      <c r="B40" s="3">
        <f>('Budget Year 5'!M40)*(1+$J$1)</f>
        <v>99.697570389800006</v>
      </c>
      <c r="C40" s="3">
        <f t="shared" ref="C40:M42" si="8">+$B40</f>
        <v>99.697570389800006</v>
      </c>
      <c r="D40" s="3">
        <f t="shared" si="8"/>
        <v>99.697570389800006</v>
      </c>
      <c r="E40" s="3">
        <f t="shared" si="8"/>
        <v>99.697570389800006</v>
      </c>
      <c r="F40" s="3">
        <f t="shared" si="8"/>
        <v>99.697570389800006</v>
      </c>
      <c r="G40" s="3">
        <f t="shared" si="8"/>
        <v>99.697570389800006</v>
      </c>
      <c r="H40" s="3">
        <f t="shared" si="8"/>
        <v>99.697570389800006</v>
      </c>
      <c r="I40" s="3">
        <f t="shared" si="8"/>
        <v>99.697570389800006</v>
      </c>
      <c r="J40" s="3">
        <f t="shared" si="8"/>
        <v>99.697570389800006</v>
      </c>
      <c r="K40" s="3">
        <f t="shared" si="8"/>
        <v>99.697570389800006</v>
      </c>
      <c r="L40" s="3">
        <f t="shared" si="8"/>
        <v>99.697570389800006</v>
      </c>
      <c r="M40" s="3">
        <f t="shared" si="8"/>
        <v>99.697570389800006</v>
      </c>
      <c r="N40" s="6">
        <f t="shared" si="7"/>
        <v>1196.3708446776002</v>
      </c>
    </row>
    <row r="41" spans="1:14" x14ac:dyDescent="0.75">
      <c r="A41" s="4" t="s">
        <v>30</v>
      </c>
      <c r="B41" s="3">
        <f>('Budget Year 5'!M41)*(1+$J$1)</f>
        <v>62.600800012200018</v>
      </c>
      <c r="C41" s="3">
        <f t="shared" si="8"/>
        <v>62.600800012200018</v>
      </c>
      <c r="D41" s="3">
        <f t="shared" si="8"/>
        <v>62.600800012200018</v>
      </c>
      <c r="E41" s="3">
        <f t="shared" si="8"/>
        <v>62.600800012200018</v>
      </c>
      <c r="F41" s="3">
        <f t="shared" si="8"/>
        <v>62.600800012200018</v>
      </c>
      <c r="G41" s="3">
        <f t="shared" si="8"/>
        <v>62.600800012200018</v>
      </c>
      <c r="H41" s="3">
        <f t="shared" si="8"/>
        <v>62.600800012200018</v>
      </c>
      <c r="I41" s="3">
        <f t="shared" si="8"/>
        <v>62.600800012200018</v>
      </c>
      <c r="J41" s="3">
        <f t="shared" si="8"/>
        <v>62.600800012200018</v>
      </c>
      <c r="K41" s="3">
        <f t="shared" si="8"/>
        <v>62.600800012200018</v>
      </c>
      <c r="L41" s="3">
        <f t="shared" si="8"/>
        <v>62.600800012200018</v>
      </c>
      <c r="M41" s="3">
        <f t="shared" si="8"/>
        <v>62.600800012200018</v>
      </c>
      <c r="N41" s="6">
        <f t="shared" si="7"/>
        <v>751.20960014640025</v>
      </c>
    </row>
    <row r="42" spans="1:14" x14ac:dyDescent="0.75">
      <c r="A42" s="4" t="s">
        <v>31</v>
      </c>
      <c r="B42" s="3">
        <f>('Budget Year 5'!M42)*(1+$J$1)</f>
        <v>370.96770377600006</v>
      </c>
      <c r="C42" s="3">
        <f t="shared" si="8"/>
        <v>370.96770377600006</v>
      </c>
      <c r="D42" s="3">
        <f t="shared" si="8"/>
        <v>370.96770377600006</v>
      </c>
      <c r="E42" s="3">
        <f t="shared" si="8"/>
        <v>370.96770377600006</v>
      </c>
      <c r="F42" s="3">
        <f t="shared" si="8"/>
        <v>370.96770377600006</v>
      </c>
      <c r="G42" s="3">
        <f t="shared" si="8"/>
        <v>370.96770377600006</v>
      </c>
      <c r="H42" s="3">
        <f t="shared" si="8"/>
        <v>370.96770377600006</v>
      </c>
      <c r="I42" s="3">
        <f t="shared" si="8"/>
        <v>370.96770377600006</v>
      </c>
      <c r="J42" s="3">
        <f t="shared" si="8"/>
        <v>370.96770377600006</v>
      </c>
      <c r="K42" s="3">
        <f t="shared" si="8"/>
        <v>370.96770377600006</v>
      </c>
      <c r="L42" s="3">
        <f t="shared" si="8"/>
        <v>370.96770377600006</v>
      </c>
      <c r="M42" s="3">
        <f t="shared" si="8"/>
        <v>370.96770377600006</v>
      </c>
      <c r="N42" s="6">
        <f t="shared" si="7"/>
        <v>4451.6124453120019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12097.024965320501</v>
      </c>
      <c r="C44" s="13">
        <f t="shared" ref="C44:M44" si="9">SUM(C23:C43)</f>
        <v>12097.024965320501</v>
      </c>
      <c r="D44" s="13">
        <f t="shared" si="9"/>
        <v>12097.024965320501</v>
      </c>
      <c r="E44" s="13">
        <f t="shared" si="9"/>
        <v>12097.024965320501</v>
      </c>
      <c r="F44" s="13">
        <f t="shared" si="9"/>
        <v>12097.024965320501</v>
      </c>
      <c r="G44" s="13">
        <f t="shared" si="9"/>
        <v>12097.024965320501</v>
      </c>
      <c r="H44" s="13">
        <f t="shared" si="9"/>
        <v>12097.024965320501</v>
      </c>
      <c r="I44" s="13">
        <f t="shared" si="9"/>
        <v>12097.024965320501</v>
      </c>
      <c r="J44" s="13">
        <f t="shared" si="9"/>
        <v>12097.024965320501</v>
      </c>
      <c r="K44" s="13">
        <f t="shared" si="9"/>
        <v>12097.024965320501</v>
      </c>
      <c r="L44" s="13">
        <f t="shared" si="9"/>
        <v>12097.024965320501</v>
      </c>
      <c r="M44" s="13">
        <f t="shared" si="9"/>
        <v>12097.024965320501</v>
      </c>
      <c r="N44" s="19">
        <f>SUM(N23:N43)</f>
        <v>145164.29958384603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32551.413659679514</v>
      </c>
      <c r="C46" s="13">
        <f t="shared" ref="C46:N46" si="10">+C20-C44</f>
        <v>32551.413659679514</v>
      </c>
      <c r="D46" s="13">
        <f t="shared" si="10"/>
        <v>32551.413659679514</v>
      </c>
      <c r="E46" s="13">
        <f t="shared" si="10"/>
        <v>32551.413659679514</v>
      </c>
      <c r="F46" s="13">
        <f t="shared" si="10"/>
        <v>32551.413659679514</v>
      </c>
      <c r="G46" s="13">
        <f t="shared" si="10"/>
        <v>32551.413659679514</v>
      </c>
      <c r="H46" s="13">
        <f t="shared" si="10"/>
        <v>32551.413659679514</v>
      </c>
      <c r="I46" s="13">
        <f t="shared" si="10"/>
        <v>32551.413659679514</v>
      </c>
      <c r="J46" s="13">
        <f t="shared" si="10"/>
        <v>32551.413659679514</v>
      </c>
      <c r="K46" s="13">
        <f t="shared" si="10"/>
        <v>32551.413659679514</v>
      </c>
      <c r="L46" s="13">
        <f t="shared" si="10"/>
        <v>32551.413659679514</v>
      </c>
      <c r="M46" s="13">
        <f t="shared" si="10"/>
        <v>32551.413659679514</v>
      </c>
      <c r="N46" s="13">
        <f t="shared" si="10"/>
        <v>390616.96391615435</v>
      </c>
    </row>
    <row r="48" spans="1:14" x14ac:dyDescent="0.75">
      <c r="A48" s="4" t="s">
        <v>148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1">SUM(B48:M48)</f>
        <v>85934.753183782697</v>
      </c>
    </row>
    <row r="49" spans="1:14" x14ac:dyDescent="0.75">
      <c r="A49" s="4" t="s">
        <v>149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1"/>
        <v>64418.594761456683</v>
      </c>
    </row>
    <row r="50" spans="1:14" x14ac:dyDescent="0.75">
      <c r="N50" s="60"/>
    </row>
    <row r="51" spans="1:14" x14ac:dyDescent="0.75">
      <c r="A51" s="60" t="s">
        <v>158</v>
      </c>
      <c r="B51" s="72">
        <f>+B46-(B48+B49)</f>
        <v>20021.967997576234</v>
      </c>
      <c r="C51" s="72">
        <f>+C46-(C48+C49)</f>
        <v>20021.967997576234</v>
      </c>
      <c r="D51" s="72">
        <f t="shared" ref="D51:M51" si="12">+D46-(D48+D49)</f>
        <v>20021.967997576234</v>
      </c>
      <c r="E51" s="72">
        <f t="shared" si="12"/>
        <v>20021.967997576234</v>
      </c>
      <c r="F51" s="72">
        <f t="shared" si="12"/>
        <v>20021.967997576234</v>
      </c>
      <c r="G51" s="72">
        <f t="shared" si="12"/>
        <v>20021.967997576234</v>
      </c>
      <c r="H51" s="72">
        <f t="shared" si="12"/>
        <v>20021.967997576234</v>
      </c>
      <c r="I51" s="72">
        <f t="shared" si="12"/>
        <v>20021.967997576234</v>
      </c>
      <c r="J51" s="72">
        <f t="shared" si="12"/>
        <v>20021.967997576234</v>
      </c>
      <c r="K51" s="72">
        <f t="shared" si="12"/>
        <v>20021.967997576234</v>
      </c>
      <c r="L51" s="72">
        <f t="shared" si="12"/>
        <v>20021.967997576234</v>
      </c>
      <c r="M51" s="99">
        <f t="shared" si="12"/>
        <v>20021.967997576234</v>
      </c>
      <c r="N51" s="95">
        <f t="shared" ref="N51" si="13">SUM(B51:M51)</f>
        <v>240263.61597091475</v>
      </c>
    </row>
    <row r="52" spans="1:14" x14ac:dyDescent="0.75">
      <c r="A52" t="s">
        <v>154</v>
      </c>
      <c r="B52" s="85">
        <f>+'Budget Year 5'!M58</f>
        <v>48967.044145602733</v>
      </c>
      <c r="C52" s="85">
        <f>+B58</f>
        <v>48989.012143178959</v>
      </c>
      <c r="D52" s="85">
        <f t="shared" ref="D52:M52" si="14">+C58</f>
        <v>49010.980140755186</v>
      </c>
      <c r="E52" s="85">
        <f t="shared" si="14"/>
        <v>49032.948138331412</v>
      </c>
      <c r="F52" s="85">
        <f t="shared" si="14"/>
        <v>49054.916135907639</v>
      </c>
      <c r="G52" s="85">
        <f t="shared" si="14"/>
        <v>49076.884133483865</v>
      </c>
      <c r="H52" s="85">
        <f t="shared" si="14"/>
        <v>51098.852131060092</v>
      </c>
      <c r="I52" s="85">
        <f t="shared" si="14"/>
        <v>51120.820128636318</v>
      </c>
      <c r="J52" s="85">
        <f t="shared" si="14"/>
        <v>46142.788126212545</v>
      </c>
      <c r="K52" s="85">
        <f t="shared" si="14"/>
        <v>46164.756123788771</v>
      </c>
      <c r="L52" s="85">
        <f t="shared" si="14"/>
        <v>46186.724121364998</v>
      </c>
      <c r="M52" s="92">
        <f t="shared" si="14"/>
        <v>46208.692118941224</v>
      </c>
      <c r="N52" s="56"/>
    </row>
    <row r="53" spans="1:14" ht="15.5" thickBot="1" x14ac:dyDescent="0.9">
      <c r="A53" s="81" t="s">
        <v>155</v>
      </c>
      <c r="B53" s="86"/>
      <c r="C53" s="86"/>
      <c r="D53" s="86"/>
      <c r="E53" s="86"/>
      <c r="F53" s="86"/>
      <c r="G53" s="86">
        <v>2000</v>
      </c>
      <c r="H53" s="86"/>
      <c r="I53" s="86"/>
      <c r="J53" s="86"/>
      <c r="K53" s="86"/>
      <c r="L53" s="86">
        <v>0</v>
      </c>
      <c r="M53" s="93">
        <v>0</v>
      </c>
      <c r="N53" s="95">
        <f t="shared" ref="N53" si="15">SUM(B53:M53)</f>
        <v>2000</v>
      </c>
    </row>
    <row r="54" spans="1:14" ht="15.5" thickBot="1" x14ac:dyDescent="0.9">
      <c r="A54" s="52" t="s">
        <v>159</v>
      </c>
      <c r="B54" s="84">
        <f>SUM(B51:B53)</f>
        <v>68989.012143178959</v>
      </c>
      <c r="C54" s="84">
        <f>SUM(C51:C53)</f>
        <v>69010.980140755186</v>
      </c>
      <c r="D54" s="84">
        <f t="shared" ref="D54:M54" si="16">SUM(D51:D53)</f>
        <v>69032.948138331412</v>
      </c>
      <c r="E54" s="84">
        <f t="shared" si="16"/>
        <v>69054.916135907639</v>
      </c>
      <c r="F54" s="84">
        <f t="shared" si="16"/>
        <v>69076.884133483865</v>
      </c>
      <c r="G54" s="84">
        <f t="shared" si="16"/>
        <v>71098.852131060092</v>
      </c>
      <c r="H54" s="84">
        <f t="shared" si="16"/>
        <v>71120.820128636318</v>
      </c>
      <c r="I54" s="84">
        <f t="shared" si="16"/>
        <v>71142.788126212545</v>
      </c>
      <c r="J54" s="84">
        <f t="shared" si="16"/>
        <v>66164.756123788771</v>
      </c>
      <c r="K54" s="84">
        <f t="shared" si="16"/>
        <v>66186.724121364998</v>
      </c>
      <c r="L54" s="84">
        <f t="shared" si="16"/>
        <v>66208.692118941224</v>
      </c>
      <c r="M54" s="94">
        <f t="shared" si="16"/>
        <v>66230.660116517451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156</v>
      </c>
      <c r="B56" s="143">
        <v>0</v>
      </c>
      <c r="C56" s="143"/>
      <c r="D56" s="143"/>
      <c r="E56" s="143"/>
      <c r="F56" s="143"/>
      <c r="G56" s="143"/>
      <c r="H56" s="143"/>
      <c r="I56" s="143">
        <v>5000</v>
      </c>
      <c r="J56" s="143"/>
      <c r="K56" s="143"/>
      <c r="L56" s="143"/>
      <c r="M56" s="143"/>
      <c r="N56" s="98">
        <f>SUM(B56:M56)</f>
        <v>5000</v>
      </c>
    </row>
    <row r="57" spans="1:14" x14ac:dyDescent="0.75">
      <c r="A57" s="49" t="s">
        <v>160</v>
      </c>
      <c r="B57" s="124">
        <v>20000</v>
      </c>
      <c r="C57" s="124">
        <v>20000</v>
      </c>
      <c r="D57" s="124">
        <v>20000</v>
      </c>
      <c r="E57" s="124">
        <v>20000</v>
      </c>
      <c r="F57" s="124">
        <v>20000</v>
      </c>
      <c r="G57" s="124">
        <v>20000</v>
      </c>
      <c r="H57" s="124">
        <v>20000</v>
      </c>
      <c r="I57" s="124">
        <v>20000</v>
      </c>
      <c r="J57" s="124">
        <v>20000</v>
      </c>
      <c r="K57" s="124">
        <v>20000</v>
      </c>
      <c r="L57" s="124">
        <v>20000</v>
      </c>
      <c r="M57" s="124">
        <v>25000</v>
      </c>
      <c r="N57" s="90">
        <f t="shared" ref="N57" si="17">SUM(B57:M57)</f>
        <v>245000</v>
      </c>
    </row>
    <row r="58" spans="1:14" x14ac:dyDescent="0.75">
      <c r="A58" s="82" t="s">
        <v>157</v>
      </c>
      <c r="B58" s="83">
        <f>+B54-B56-B57</f>
        <v>48989.012143178959</v>
      </c>
      <c r="C58" s="83">
        <f t="shared" ref="C58:M58" si="18">+C54-C56-C57</f>
        <v>49010.980140755186</v>
      </c>
      <c r="D58" s="83">
        <f t="shared" si="18"/>
        <v>49032.948138331412</v>
      </c>
      <c r="E58" s="83">
        <f t="shared" si="18"/>
        <v>49054.916135907639</v>
      </c>
      <c r="F58" s="83">
        <f t="shared" si="18"/>
        <v>49076.884133483865</v>
      </c>
      <c r="G58" s="83">
        <f t="shared" si="18"/>
        <v>51098.852131060092</v>
      </c>
      <c r="H58" s="83">
        <f t="shared" si="18"/>
        <v>51120.820128636318</v>
      </c>
      <c r="I58" s="83">
        <f t="shared" si="18"/>
        <v>46142.788126212545</v>
      </c>
      <c r="J58" s="83">
        <f t="shared" si="18"/>
        <v>46164.756123788771</v>
      </c>
      <c r="K58" s="83">
        <f t="shared" si="18"/>
        <v>46186.724121364998</v>
      </c>
      <c r="L58" s="83">
        <f t="shared" si="18"/>
        <v>46208.692118941224</v>
      </c>
      <c r="M58" s="83">
        <f t="shared" si="18"/>
        <v>41230.660116517451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Mortgage &amp; Instructions</vt:lpstr>
      <vt:lpstr>Rents Year 1</vt:lpstr>
      <vt:lpstr>Rents Year 2</vt:lpstr>
      <vt:lpstr>Budget Year 1</vt:lpstr>
      <vt:lpstr>Budget Year 2</vt:lpstr>
      <vt:lpstr>Budget Year 3</vt:lpstr>
      <vt:lpstr>Budget Year 4</vt:lpstr>
      <vt:lpstr>Budget Year 5</vt:lpstr>
      <vt:lpstr>Budget Year 6</vt:lpstr>
      <vt:lpstr>Budget Year 7</vt:lpstr>
      <vt:lpstr>Value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2020-10-07T17:22:10Z</dcterms:modified>
</cp:coreProperties>
</file>